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Инструкция" sheetId="1" r:id="rId1"/>
    <sheet name="ТКП" sheetId="7" r:id="rId2"/>
    <sheet name="Сводка затрат" sheetId="2" r:id="rId3"/>
    <sheet name="МАТ" sheetId="8" r:id="rId4"/>
  </sheets>
  <definedNames>
    <definedName name="_xlnm._FilterDatabase" localSheetId="3" hidden="1">МАТ!$A$5:$H$98</definedName>
    <definedName name="_xlnm._FilterDatabase" localSheetId="2" hidden="1">'Сводка затрат'!$A$12:$V$21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0" i="2" l="1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O29" i="2"/>
  <c r="N29" i="2"/>
  <c r="U48" i="2" l="1"/>
  <c r="V48" i="2"/>
  <c r="U49" i="2"/>
  <c r="V49" i="2" s="1"/>
  <c r="U50" i="2"/>
  <c r="V50" i="2" s="1"/>
  <c r="U51" i="2"/>
  <c r="V51" i="2"/>
  <c r="U52" i="2"/>
  <c r="V52" i="2"/>
  <c r="U53" i="2"/>
  <c r="V53" i="2" s="1"/>
  <c r="U54" i="2"/>
  <c r="V54" i="2"/>
  <c r="U47" i="2"/>
  <c r="T50" i="2"/>
  <c r="T51" i="2"/>
  <c r="T52" i="2"/>
  <c r="T53" i="2"/>
  <c r="T54" i="2"/>
  <c r="T47" i="2"/>
  <c r="P48" i="2"/>
  <c r="P49" i="2"/>
  <c r="P50" i="2"/>
  <c r="P51" i="2"/>
  <c r="P52" i="2"/>
  <c r="P53" i="2"/>
  <c r="P54" i="2"/>
  <c r="P47" i="2"/>
  <c r="D48" i="2"/>
  <c r="D49" i="2"/>
  <c r="D50" i="2"/>
  <c r="D51" i="2"/>
  <c r="D52" i="2"/>
  <c r="D53" i="2"/>
  <c r="D54" i="2"/>
  <c r="D47" i="2"/>
  <c r="P14" i="2"/>
  <c r="P15" i="2"/>
  <c r="P16" i="2"/>
  <c r="P17" i="2"/>
  <c r="P13" i="2"/>
  <c r="D14" i="2"/>
  <c r="D15" i="2"/>
  <c r="D16" i="2"/>
  <c r="D17" i="2"/>
  <c r="D18" i="2"/>
  <c r="P18" i="2" s="1"/>
  <c r="D19" i="2"/>
  <c r="P19" i="2" s="1"/>
  <c r="D20" i="2"/>
  <c r="P20" i="2" s="1"/>
  <c r="D13" i="2"/>
  <c r="E31" i="2" l="1"/>
  <c r="F31" i="2"/>
  <c r="G31" i="2"/>
  <c r="H31" i="2"/>
  <c r="I31" i="2"/>
  <c r="J31" i="2"/>
  <c r="K31" i="2"/>
  <c r="E32" i="2"/>
  <c r="F32" i="2"/>
  <c r="G32" i="2"/>
  <c r="H32" i="2"/>
  <c r="I32" i="2"/>
  <c r="J32" i="2"/>
  <c r="K32" i="2"/>
  <c r="E33" i="2"/>
  <c r="F33" i="2"/>
  <c r="G33" i="2"/>
  <c r="H33" i="2"/>
  <c r="I33" i="2"/>
  <c r="J33" i="2"/>
  <c r="K33" i="2"/>
  <c r="E34" i="2"/>
  <c r="F34" i="2"/>
  <c r="G34" i="2"/>
  <c r="H34" i="2"/>
  <c r="I34" i="2"/>
  <c r="J34" i="2"/>
  <c r="K34" i="2"/>
  <c r="E35" i="2"/>
  <c r="F35" i="2"/>
  <c r="G35" i="2"/>
  <c r="H35" i="2"/>
  <c r="I35" i="2"/>
  <c r="J35" i="2"/>
  <c r="K35" i="2"/>
  <c r="E36" i="2"/>
  <c r="F36" i="2"/>
  <c r="G36" i="2"/>
  <c r="H36" i="2"/>
  <c r="I36" i="2"/>
  <c r="J36" i="2"/>
  <c r="K36" i="2"/>
  <c r="U34" i="2" l="1"/>
  <c r="U35" i="2"/>
  <c r="D35" i="2"/>
  <c r="P35" i="2" s="1"/>
  <c r="T35" i="2" s="1"/>
  <c r="V35" i="2" s="1"/>
  <c r="D31" i="2"/>
  <c r="P31" i="2" s="1"/>
  <c r="D32" i="2"/>
  <c r="P32" i="2" s="1"/>
  <c r="D33" i="2"/>
  <c r="P33" i="2" s="1"/>
  <c r="D36" i="2"/>
  <c r="P36" i="2" s="1"/>
  <c r="T36" i="2" s="1"/>
  <c r="D34" i="2"/>
  <c r="P34" i="2" s="1"/>
  <c r="T34" i="2" s="1"/>
  <c r="U36" i="2"/>
  <c r="V34" i="2" l="1"/>
  <c r="S34" i="2" s="1"/>
  <c r="V36" i="2"/>
  <c r="U19" i="2"/>
  <c r="T19" i="2"/>
  <c r="V19" i="2" s="1"/>
  <c r="S19" i="2" s="1"/>
  <c r="U31" i="2" l="1"/>
  <c r="T31" i="2"/>
  <c r="V31" i="2" l="1"/>
  <c r="S31" i="2" s="1"/>
  <c r="T48" i="2" l="1"/>
  <c r="T49" i="2"/>
  <c r="D55" i="2" l="1"/>
  <c r="E30" i="2"/>
  <c r="F30" i="2"/>
  <c r="G30" i="2"/>
  <c r="H30" i="2"/>
  <c r="I30" i="2"/>
  <c r="J30" i="2"/>
  <c r="K30" i="2"/>
  <c r="K29" i="2"/>
  <c r="J29" i="2"/>
  <c r="I29" i="2"/>
  <c r="H29" i="2"/>
  <c r="G29" i="2"/>
  <c r="F29" i="2"/>
  <c r="E29" i="2"/>
  <c r="U29" i="2" l="1"/>
  <c r="D29" i="2"/>
  <c r="D30" i="2"/>
  <c r="P30" i="2" s="1"/>
  <c r="T30" i="2" s="1"/>
  <c r="U32" i="2"/>
  <c r="U30" i="2"/>
  <c r="E21" i="2"/>
  <c r="F21" i="2"/>
  <c r="G21" i="2"/>
  <c r="H21" i="2"/>
  <c r="I21" i="2"/>
  <c r="J21" i="2"/>
  <c r="K21" i="2"/>
  <c r="L21" i="2"/>
  <c r="M21" i="2"/>
  <c r="N21" i="2"/>
  <c r="O21" i="2"/>
  <c r="Q21" i="2"/>
  <c r="R21" i="2"/>
  <c r="U33" i="2"/>
  <c r="P29" i="2" l="1"/>
  <c r="T29" i="2" s="1"/>
  <c r="V29" i="2" s="1"/>
  <c r="S29" i="2" s="1"/>
  <c r="T33" i="2"/>
  <c r="V33" i="2" s="1"/>
  <c r="S33" i="2" s="1"/>
  <c r="S36" i="2"/>
  <c r="S35" i="2"/>
  <c r="T32" i="2"/>
  <c r="V30" i="2"/>
  <c r="U13" i="2"/>
  <c r="U14" i="2"/>
  <c r="T15" i="2"/>
  <c r="U15" i="2"/>
  <c r="T16" i="2"/>
  <c r="U16" i="2"/>
  <c r="T17" i="2"/>
  <c r="U17" i="2"/>
  <c r="V32" i="2" l="1"/>
  <c r="S32" i="2" s="1"/>
  <c r="S30" i="2"/>
  <c r="V16" i="2"/>
  <c r="S16" i="2" s="1"/>
  <c r="V15" i="2"/>
  <c r="S15" i="2" s="1"/>
  <c r="V17" i="2"/>
  <c r="S17" i="2" s="1"/>
  <c r="T14" i="2"/>
  <c r="V14" i="2" s="1"/>
  <c r="S14" i="2" s="1"/>
  <c r="T13" i="2"/>
  <c r="T20" i="2"/>
  <c r="V20" i="2" s="1"/>
  <c r="U20" i="2"/>
  <c r="U18" i="2"/>
  <c r="P21" i="2" l="1"/>
  <c r="U21" i="2"/>
  <c r="D21" i="2"/>
  <c r="V13" i="2"/>
  <c r="S13" i="2" s="1"/>
  <c r="S20" i="2"/>
  <c r="E55" i="2" l="1"/>
  <c r="F55" i="2"/>
  <c r="G55" i="2"/>
  <c r="H55" i="2"/>
  <c r="I55" i="2"/>
  <c r="J55" i="2"/>
  <c r="K55" i="2"/>
  <c r="L55" i="2"/>
  <c r="M55" i="2"/>
  <c r="N55" i="2"/>
  <c r="O55" i="2"/>
  <c r="Q55" i="2"/>
  <c r="R55" i="2"/>
  <c r="S55" i="2"/>
  <c r="T18" i="2"/>
  <c r="V18" i="2" l="1"/>
  <c r="V21" i="2" s="1"/>
  <c r="T21" i="2"/>
  <c r="Q37" i="2" l="1"/>
  <c r="R37" i="2"/>
  <c r="V47" i="2" l="1"/>
  <c r="U55" i="2"/>
  <c r="L37" i="2"/>
  <c r="M37" i="2"/>
  <c r="I37" i="2"/>
  <c r="N37" i="2"/>
  <c r="K37" i="2"/>
  <c r="O37" i="2"/>
  <c r="E37" i="2"/>
  <c r="J37" i="2"/>
  <c r="G37" i="2"/>
  <c r="H37" i="2"/>
  <c r="F37" i="2"/>
  <c r="P55" i="2" l="1"/>
  <c r="D37" i="2"/>
  <c r="U37" i="2"/>
  <c r="S37" i="2" l="1"/>
  <c r="T55" i="2"/>
  <c r="V55" i="2"/>
  <c r="P37" i="2"/>
  <c r="V37" i="2"/>
  <c r="T37" i="2"/>
  <c r="I32" i="7" l="1"/>
  <c r="I26" i="7" l="1"/>
  <c r="I27" i="7" l="1"/>
  <c r="I25" i="7" l="1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7" i="8" l="1"/>
  <c r="G8" i="8"/>
  <c r="G9" i="8"/>
  <c r="G10" i="8"/>
  <c r="G11" i="8"/>
  <c r="G6" i="8"/>
  <c r="G97" i="8" s="1"/>
  <c r="J27" i="7" l="1"/>
  <c r="J26" i="7" l="1"/>
  <c r="J25" i="7" l="1"/>
  <c r="I28" i="7"/>
  <c r="J28" i="7" s="1"/>
  <c r="S18" i="2" l="1"/>
  <c r="S21" i="2" s="1"/>
</calcChain>
</file>

<file path=xl/sharedStrings.xml><?xml version="1.0" encoding="utf-8"?>
<sst xmlns="http://schemas.openxmlformats.org/spreadsheetml/2006/main" count="283" uniqueCount="140">
  <si>
    <t>№ п/п</t>
  </si>
  <si>
    <t>Наименование закладки</t>
  </si>
  <si>
    <t>Ответств. исполнитель</t>
  </si>
  <si>
    <t>Разъяснения / комментарии</t>
  </si>
  <si>
    <t>КОММЕРЧЕСКОЕ ПРЕДЛОЖЕНИЕ</t>
  </si>
  <si>
    <t>и принимая установленные в ней требования и условия</t>
  </si>
  <si>
    <t>(полное наименование Организации с указанием организационно-правовой формы)</t>
  </si>
  <si>
    <t>ИНН:</t>
  </si>
  <si>
    <t>КПП:</t>
  </si>
  <si>
    <t>зарегистрированное по адресу</t>
  </si>
  <si>
    <t>(место нахождение организации)</t>
  </si>
  <si>
    <t>№ лота</t>
  </si>
  <si>
    <t>Наименование лота и состав работ</t>
  </si>
  <si>
    <t>Стоимость выполнения работ</t>
  </si>
  <si>
    <t>руб. без НДС</t>
  </si>
  <si>
    <t>руб. с НДС 20%</t>
  </si>
  <si>
    <t>Прочие и лимитированные затраты</t>
  </si>
  <si>
    <t>Наименование</t>
  </si>
  <si>
    <t>Требования Заказчика</t>
  </si>
  <si>
    <t>Предложение (согласие) Участника</t>
  </si>
  <si>
    <t>Сроки выполнения работ</t>
  </si>
  <si>
    <t>Условия оплаты</t>
  </si>
  <si>
    <t xml:space="preserve">Гарантийный период на выполненные работы </t>
  </si>
  <si>
    <t>Сведения о привлекаемых субподрядчиках</t>
  </si>
  <si>
    <t>Согласие Участника с типовыми условиями договора Заказчика (проект договора прилагается)</t>
  </si>
  <si>
    <t>Согласие Участника с  условиями Технического задания</t>
  </si>
  <si>
    <t>Настоящее предложение  имеет правовой статус оферты и действует до</t>
  </si>
  <si>
    <t xml:space="preserve">Генеральный директор                                                                    (подпись)                                          </t>
  </si>
  <si>
    <t>печать</t>
  </si>
  <si>
    <t>Исполнитель:</t>
  </si>
  <si>
    <t>ФИО</t>
  </si>
  <si>
    <t>Тел./сот.тел:</t>
  </si>
  <si>
    <t>Коммерческое предложение</t>
  </si>
  <si>
    <t>Пояснения по заполнению форм</t>
  </si>
  <si>
    <t xml:space="preserve">Изучив документацию, указанную в приглашении к участию в запросе предложений,  </t>
  </si>
  <si>
    <t>Комплекс работ полного цикла на объекте</t>
  </si>
  <si>
    <t>Основные условия закупки в соответствии с требованиями документации:</t>
  </si>
  <si>
    <t>Оформляется на фирменном бланке организации</t>
  </si>
  <si>
    <t>№____________от___________</t>
  </si>
  <si>
    <t>Расчетные показатели  согласно расчетных форм, итоговая стоимость работ "Предельная"</t>
  </si>
  <si>
    <t>Предоставить протокол разногласий, либо согласие с проектом договора</t>
  </si>
  <si>
    <t>1</t>
  </si>
  <si>
    <t>2</t>
  </si>
  <si>
    <t>№ пп</t>
  </si>
  <si>
    <t>Обоснование</t>
  </si>
  <si>
    <t>Ед. изм.</t>
  </si>
  <si>
    <t>Общее кол-во</t>
  </si>
  <si>
    <t>Всего</t>
  </si>
  <si>
    <t>10</t>
  </si>
  <si>
    <t>11</t>
  </si>
  <si>
    <t>12</t>
  </si>
  <si>
    <t>13</t>
  </si>
  <si>
    <t>14</t>
  </si>
  <si>
    <t>15</t>
  </si>
  <si>
    <t>16</t>
  </si>
  <si>
    <t>Итого</t>
  </si>
  <si>
    <t xml:space="preserve"> - ячейки заполняет Участник</t>
  </si>
  <si>
    <t>ИТОГО:</t>
  </si>
  <si>
    <t>Email:</t>
  </si>
  <si>
    <t>Комментарии участника</t>
  </si>
  <si>
    <t>№ расчета</t>
  </si>
  <si>
    <t>Наименование расчета</t>
  </si>
  <si>
    <t>Общая стоимость, руб</t>
  </si>
  <si>
    <t>Трудозатраты, чел.час</t>
  </si>
  <si>
    <t>Сметная стоимость, руб</t>
  </si>
  <si>
    <t>За итогом сметы, руб</t>
  </si>
  <si>
    <t>Всего по документу, руб. без НДС</t>
  </si>
  <si>
    <t>Прямые затраты</t>
  </si>
  <si>
    <t>в том числе</t>
  </si>
  <si>
    <t>Осн. рабочие</t>
  </si>
  <si>
    <t>Маши-нисты</t>
  </si>
  <si>
    <t>Накладные расходы</t>
  </si>
  <si>
    <t>Сметная прибыль</t>
  </si>
  <si>
    <t>Лимитир., непредв., дополнит.</t>
  </si>
  <si>
    <t>Налоги</t>
  </si>
  <si>
    <t>З/п осн. рабочих</t>
  </si>
  <si>
    <t>Эксп. 
машин</t>
  </si>
  <si>
    <t>в т.ч. 
з/п мех.</t>
  </si>
  <si>
    <t>Материалы</t>
  </si>
  <si>
    <t>ВСЕГО:</t>
  </si>
  <si>
    <t>Участник</t>
  </si>
  <si>
    <t xml:space="preserve">предлагает заключить Договор на условиях, </t>
  </si>
  <si>
    <t>9</t>
  </si>
  <si>
    <t>Строительно-монтажные работы</t>
  </si>
  <si>
    <t>-</t>
  </si>
  <si>
    <t>В т.ч. поставка Заказчика</t>
  </si>
  <si>
    <t>материалы</t>
  </si>
  <si>
    <t>оборудование</t>
  </si>
  <si>
    <t>Доп. Затраты (командировочные)</t>
  </si>
  <si>
    <t xml:space="preserve">СМР </t>
  </si>
  <si>
    <t>МАТ=ОБ (без давальческого)</t>
  </si>
  <si>
    <t>17</t>
  </si>
  <si>
    <t>18</t>
  </si>
  <si>
    <t>19</t>
  </si>
  <si>
    <t>20</t>
  </si>
  <si>
    <t>21</t>
  </si>
  <si>
    <t>22</t>
  </si>
  <si>
    <t>Цена без НДС , руб.</t>
  </si>
  <si>
    <t xml:space="preserve">Ведомость поставки материалов </t>
  </si>
  <si>
    <t>Стоимость предложения Участника (для заполнения)</t>
  </si>
  <si>
    <t>Коэффициент к СМР</t>
  </si>
  <si>
    <t>Заполняет Участник</t>
  </si>
  <si>
    <t>СМЕТНАЯ СТОИМОСТЬ В Б.У.Ц.</t>
  </si>
  <si>
    <t xml:space="preserve">Подтвердить документально на официальном бланке </t>
  </si>
  <si>
    <t>Подтведить</t>
  </si>
  <si>
    <t>Не менее 90 календарных дней 
с даты подачи предложения</t>
  </si>
  <si>
    <t>СМЕТНАЯ СТОИМОСТЬ В Т.У.Ц.</t>
  </si>
  <si>
    <t>ОЗП</t>
  </si>
  <si>
    <t>ЭММ</t>
  </si>
  <si>
    <t>МТР</t>
  </si>
  <si>
    <t>ОБ</t>
  </si>
  <si>
    <t>Индексы согласно ТЗ №___</t>
  </si>
  <si>
    <t>1. Форма ТКП представляет собой консолидированную информацию, содержащую основные условия, а именно:
- общая стоимость коммерческого предложения с разбивкой по сметам.
2. Вкладка РДЦ состоит из трех частей. Порядок заполнения расчета стоимости предложения:                                                                                                                                                                                                                
- Первая часть - стоимость в б.у.ц. Заполняет Инициатор закупки. 
- Вторая часть - стоимость в т.у.ц. Участник проставляет индексы изменения сметной стоимости согласно ТЗ. Стоимость в т.у.ц. рассчитывается автоматически по формулам. 
- Третья часть - для заполнения Участнику. Заполняются ячейки, залитые синим цветом.
На основании внесенных данных сформируется цена предложения Участника без НДС.                                                                                                                                                                                                                                                                                 3. Вкладка МАТ - указываются ценообразующие материалы в поставке Участника в текущих ценах без НДС.                                                                                                                                                                                                                                                                        4. Данные для вкладки ТКП подтягиваются с вкладки РДЦ. Во вкладке ТКП Участник заполняет ячейки, залитые синим цветом.</t>
  </si>
  <si>
    <t>Предельная</t>
  </si>
  <si>
    <t>4</t>
  </si>
  <si>
    <t>3</t>
  </si>
  <si>
    <t>5</t>
  </si>
  <si>
    <t>6</t>
  </si>
  <si>
    <t>7</t>
  </si>
  <si>
    <r>
      <t xml:space="preserve">на условиях и в соответствии с Техническим заданием № 25-04-53 КТЭЦ-1  и Приглашением к участию в запросе предложений № </t>
    </r>
    <r>
      <rPr>
        <b/>
        <sz val="11"/>
        <color rgb="FFFF0000"/>
        <rFont val="Calibri"/>
        <family val="2"/>
        <charset val="204"/>
        <scheme val="minor"/>
      </rPr>
      <t>4488-2025-ИП-СибЭМ</t>
    </r>
  </si>
  <si>
    <t>Начало выполнения работ – с момента заключения договора;
Срок завершения выполнения работ – 
до 12.09.2025 г.</t>
  </si>
  <si>
    <t>Оплата за выполненные работы производится в течение 45 календарных дней с момента фактического выполнения работ и подписания документов, подтверждающих выполнение работ надлежащим образом</t>
  </si>
  <si>
    <t>Гарантийный срок составляет 24 (двадцать четыре) месяца</t>
  </si>
  <si>
    <t>KT103R.23.001.KМ02.SM01_r00</t>
  </si>
  <si>
    <t>Модернизация схемы возврата конденсата на ДПД. Конструкции металлические.</t>
  </si>
  <si>
    <t>KT103R.23.001.KM03.SM01_r02</t>
  </si>
  <si>
    <t>Переподключение трубопроводов после растопочных РОУ 100/15 на ближний/ дальний коллектор. Конструкции металлические</t>
  </si>
  <si>
    <t>KT103R.23.001.TM07.AZ01SM01_r00</t>
  </si>
  <si>
    <t>Модернизация схемы возврата конденсата на ДПД. Антикоррозионная защита</t>
  </si>
  <si>
    <t>KT103R.23.001.TM07.SM01_r01</t>
  </si>
  <si>
    <t>Модернизация схемы возврата конденсата на ДПД</t>
  </si>
  <si>
    <t>KT103R.23.001.TM07.TE01SM01_r01</t>
  </si>
  <si>
    <t>Модернизация схемы возврата конденсата на ДПД. Тепловая изоляция</t>
  </si>
  <si>
    <t>KT103R.23.001.TM08.AZ01SM01_r01</t>
  </si>
  <si>
    <t>Переподключение трубопроводов после растопочных РОУ 100/10 на ближний/ дальний коллектор. Тепломеханические решения. Антикоррозионная защита</t>
  </si>
  <si>
    <t>KT103R.23.001.TM08.SM01_r04</t>
  </si>
  <si>
    <t>Переподключение трубопроводов после растопочных РОУ 100/10 на ближний/ дальний коллектор. Тепломеханические решения</t>
  </si>
  <si>
    <t>8</t>
  </si>
  <si>
    <t>KT103R.23.001.TM08.TE01SM01_r02</t>
  </si>
  <si>
    <t>Переподключение трубопроводов после растопочных РОУ 100/10 на ближний/ дальний коллектор. Тепломеханические решения. Тепловая изоляция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</si>
</sst>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.000000_р_._-;\-* #,##0.000000_р_._-;_-* &quot;-&quot;??_р_._-;_-@_-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u/>
      <sz val="9"/>
      <color theme="1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i/>
      <sz val="8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14" fillId="0" borderId="0"/>
    <xf numFmtId="0" fontId="3" fillId="0" borderId="0"/>
    <xf numFmtId="0" fontId="14" fillId="0" borderId="0"/>
    <xf numFmtId="0" fontId="14" fillId="0" borderId="0"/>
    <xf numFmtId="0" fontId="18" fillId="0" borderId="0"/>
    <xf numFmtId="0" fontId="16" fillId="0" borderId="0"/>
    <xf numFmtId="0" fontId="3" fillId="0" borderId="0"/>
    <xf numFmtId="0" fontId="16" fillId="0" borderId="0"/>
    <xf numFmtId="0" fontId="1" fillId="0" borderId="0"/>
    <xf numFmtId="43" fontId="3" fillId="0" borderId="0" applyFont="0" applyFill="0" applyBorder="0" applyAlignment="0" applyProtection="0"/>
  </cellStyleXfs>
  <cellXfs count="19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7" fillId="0" borderId="0" xfId="0" applyFont="1" applyAlignment="1">
      <alignment horizontal="right"/>
    </xf>
    <xf numFmtId="0" fontId="7" fillId="0" borderId="0" xfId="0" applyFont="1"/>
    <xf numFmtId="0" fontId="2" fillId="0" borderId="0" xfId="0" applyFont="1" applyAlignment="1">
      <alignment vertical="center" wrapText="1"/>
    </xf>
    <xf numFmtId="0" fontId="8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64" fontId="7" fillId="0" borderId="0" xfId="3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4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2" fillId="0" borderId="0" xfId="0" applyFont="1" applyAlignment="1">
      <alignment horizontal="left" vertical="center"/>
    </xf>
    <xf numFmtId="164" fontId="10" fillId="0" borderId="0" xfId="3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15" fillId="0" borderId="0" xfId="0" applyFont="1"/>
    <xf numFmtId="0" fontId="0" fillId="0" borderId="0" xfId="0" applyAlignment="1">
      <alignment vertical="center"/>
    </xf>
    <xf numFmtId="0" fontId="17" fillId="0" borderId="28" xfId="0" applyNumberFormat="1" applyFont="1" applyBorder="1" applyAlignment="1">
      <alignment horizontal="center" vertical="center"/>
    </xf>
    <xf numFmtId="0" fontId="17" fillId="0" borderId="0" xfId="0" applyFont="1" applyBorder="1"/>
    <xf numFmtId="0" fontId="13" fillId="0" borderId="0" xfId="0" applyFont="1"/>
    <xf numFmtId="0" fontId="12" fillId="0" borderId="0" xfId="0" applyFont="1" applyAlignment="1">
      <alignment horizontal="right"/>
    </xf>
    <xf numFmtId="0" fontId="12" fillId="0" borderId="0" xfId="0" applyFont="1"/>
    <xf numFmtId="0" fontId="28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31" fillId="0" borderId="1" xfId="2" applyFont="1" applyBorder="1" applyAlignment="1">
      <alignment horizontal="center" vertical="center" wrapText="1"/>
    </xf>
    <xf numFmtId="4" fontId="0" fillId="0" borderId="0" xfId="0" applyNumberFormat="1"/>
    <xf numFmtId="0" fontId="24" fillId="0" borderId="1" xfId="0" applyFont="1" applyBorder="1" applyAlignment="1">
      <alignment horizontal="left" vertical="center" wrapText="1"/>
    </xf>
    <xf numFmtId="49" fontId="21" fillId="3" borderId="32" xfId="0" applyNumberFormat="1" applyFont="1" applyFill="1" applyBorder="1" applyAlignment="1">
      <alignment horizontal="right" vertical="center" wrapText="1"/>
    </xf>
    <xf numFmtId="4" fontId="22" fillId="3" borderId="33" xfId="0" applyNumberFormat="1" applyFont="1" applyFill="1" applyBorder="1" applyAlignment="1">
      <alignment horizontal="right" vertical="center"/>
    </xf>
    <xf numFmtId="4" fontId="25" fillId="0" borderId="0" xfId="0" applyNumberFormat="1" applyFont="1"/>
    <xf numFmtId="0" fontId="2" fillId="5" borderId="0" xfId="0" applyFont="1" applyFill="1"/>
    <xf numFmtId="0" fontId="2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164" fontId="10" fillId="2" borderId="1" xfId="3" applyFont="1" applyFill="1" applyBorder="1" applyAlignment="1">
      <alignment horizontal="center" vertical="center" wrapText="1"/>
    </xf>
    <xf numFmtId="164" fontId="11" fillId="2" borderId="11" xfId="3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 wrapText="1"/>
    </xf>
    <xf numFmtId="164" fontId="10" fillId="2" borderId="16" xfId="3" applyFont="1" applyFill="1" applyBorder="1" applyAlignment="1">
      <alignment horizontal="center" vertical="center" wrapText="1"/>
    </xf>
    <xf numFmtId="164" fontId="10" fillId="2" borderId="17" xfId="3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right" vertical="center"/>
    </xf>
    <xf numFmtId="4" fontId="20" fillId="5" borderId="1" xfId="4" applyNumberFormat="1" applyFont="1" applyFill="1" applyBorder="1" applyAlignment="1" applyProtection="1">
      <alignment horizontal="right" vertical="center"/>
    </xf>
    <xf numFmtId="4" fontId="20" fillId="5" borderId="1" xfId="4" applyNumberFormat="1" applyFont="1" applyFill="1" applyBorder="1" applyAlignment="1" applyProtection="1">
      <alignment horizontal="center" vertical="center"/>
    </xf>
    <xf numFmtId="4" fontId="20" fillId="5" borderId="1" xfId="0" applyNumberFormat="1" applyFont="1" applyFill="1" applyBorder="1" applyAlignment="1">
      <alignment horizontal="right" vertical="center"/>
    </xf>
    <xf numFmtId="0" fontId="0" fillId="5" borderId="0" xfId="0" applyFill="1"/>
    <xf numFmtId="0" fontId="29" fillId="2" borderId="1" xfId="6" applyNumberFormat="1" applyFont="1" applyFill="1" applyBorder="1" applyAlignment="1">
      <alignment horizontal="center" vertical="center"/>
    </xf>
    <xf numFmtId="0" fontId="25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right" vertical="center" wrapText="1"/>
    </xf>
    <xf numFmtId="0" fontId="20" fillId="2" borderId="27" xfId="0" applyFont="1" applyFill="1" applyBorder="1" applyAlignment="1">
      <alignment horizontal="center" vertical="center" wrapText="1"/>
    </xf>
    <xf numFmtId="4" fontId="20" fillId="2" borderId="27" xfId="0" applyNumberFormat="1" applyFont="1" applyFill="1" applyBorder="1" applyAlignment="1">
      <alignment horizontal="right" vertical="center" wrapText="1"/>
    </xf>
    <xf numFmtId="0" fontId="23" fillId="2" borderId="1" xfId="0" applyFont="1" applyFill="1" applyBorder="1" applyAlignment="1">
      <alignment horizontal="right" vertical="top"/>
    </xf>
    <xf numFmtId="0" fontId="23" fillId="2" borderId="27" xfId="0" applyFont="1" applyFill="1" applyBorder="1" applyAlignment="1">
      <alignment horizontal="right" vertical="top"/>
    </xf>
    <xf numFmtId="4" fontId="23" fillId="2" borderId="27" xfId="0" applyNumberFormat="1" applyFont="1" applyFill="1" applyBorder="1" applyAlignment="1">
      <alignment horizontal="right" vertical="top" wrapText="1"/>
    </xf>
    <xf numFmtId="4" fontId="20" fillId="5" borderId="1" xfId="0" applyNumberFormat="1" applyFont="1" applyFill="1" applyBorder="1" applyAlignment="1">
      <alignment horizontal="right" vertical="center" wrapText="1"/>
    </xf>
    <xf numFmtId="4" fontId="20" fillId="5" borderId="27" xfId="0" applyNumberFormat="1" applyFont="1" applyFill="1" applyBorder="1" applyAlignment="1">
      <alignment horizontal="right" vertical="center" wrapText="1"/>
    </xf>
    <xf numFmtId="0" fontId="25" fillId="5" borderId="24" xfId="0" applyFont="1" applyFill="1" applyBorder="1" applyAlignment="1">
      <alignment horizontal="right" wrapText="1"/>
    </xf>
    <xf numFmtId="0" fontId="23" fillId="5" borderId="1" xfId="0" applyFont="1" applyFill="1" applyBorder="1" applyAlignment="1">
      <alignment horizontal="right" wrapText="1"/>
    </xf>
    <xf numFmtId="0" fontId="13" fillId="5" borderId="31" xfId="0" applyNumberFormat="1" applyFont="1" applyFill="1" applyBorder="1"/>
    <xf numFmtId="0" fontId="27" fillId="2" borderId="1" xfId="1" applyFont="1" applyFill="1" applyBorder="1" applyAlignment="1">
      <alignment horizontal="center" vertical="center" wrapText="1"/>
    </xf>
    <xf numFmtId="49" fontId="7" fillId="2" borderId="34" xfId="3" applyNumberFormat="1" applyFont="1" applyFill="1" applyBorder="1" applyAlignment="1">
      <alignment horizontal="center" vertical="center" wrapText="1"/>
    </xf>
    <xf numFmtId="49" fontId="21" fillId="3" borderId="1" xfId="0" applyNumberFormat="1" applyFont="1" applyFill="1" applyBorder="1" applyAlignment="1">
      <alignment horizontal="right" vertical="center" wrapText="1"/>
    </xf>
    <xf numFmtId="4" fontId="22" fillId="3" borderId="1" xfId="0" applyNumberFormat="1" applyFont="1" applyFill="1" applyBorder="1" applyAlignment="1">
      <alignment horizontal="right" vertical="center"/>
    </xf>
    <xf numFmtId="166" fontId="7" fillId="5" borderId="17" xfId="3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center"/>
    </xf>
    <xf numFmtId="0" fontId="34" fillId="5" borderId="1" xfId="0" applyFont="1" applyFill="1" applyBorder="1"/>
    <xf numFmtId="0" fontId="25" fillId="0" borderId="0" xfId="0" applyFont="1"/>
    <xf numFmtId="0" fontId="25" fillId="0" borderId="1" xfId="0" applyFont="1" applyBorder="1"/>
    <xf numFmtId="4" fontId="35" fillId="0" borderId="0" xfId="0" applyNumberFormat="1" applyFont="1" applyFill="1" applyBorder="1" applyAlignment="1" applyProtection="1">
      <alignment horizontal="righ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49" fontId="20" fillId="2" borderId="3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49" fontId="20" fillId="2" borderId="23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/>
    </xf>
    <xf numFmtId="0" fontId="20" fillId="2" borderId="26" xfId="0" applyNumberFormat="1" applyFont="1" applyFill="1" applyBorder="1" applyAlignment="1" applyProtection="1">
      <alignment horizontal="left" vertical="top" wrapText="1"/>
    </xf>
    <xf numFmtId="4" fontId="20" fillId="2" borderId="26" xfId="0" applyNumberFormat="1" applyFont="1" applyFill="1" applyBorder="1" applyAlignment="1" applyProtection="1">
      <alignment horizontal="center" vertical="center"/>
    </xf>
    <xf numFmtId="4" fontId="20" fillId="2" borderId="26" xfId="4" applyNumberFormat="1" applyFont="1" applyFill="1" applyBorder="1" applyAlignment="1" applyProtection="1">
      <alignment horizontal="right" vertical="center"/>
    </xf>
    <xf numFmtId="4" fontId="20" fillId="2" borderId="1" xfId="0" applyNumberFormat="1" applyFont="1" applyFill="1" applyBorder="1" applyAlignment="1" applyProtection="1">
      <alignment horizontal="center" vertical="center" wrapText="1"/>
    </xf>
    <xf numFmtId="2" fontId="20" fillId="2" borderId="26" xfId="4" applyNumberFormat="1" applyFont="1" applyFill="1" applyBorder="1" applyAlignment="1" applyProtection="1">
      <alignment horizontal="right" vertical="center"/>
    </xf>
    <xf numFmtId="4" fontId="20" fillId="5" borderId="26" xfId="0" applyNumberFormat="1" applyFont="1" applyFill="1" applyBorder="1" applyAlignment="1" applyProtection="1">
      <alignment horizontal="center" vertical="center"/>
    </xf>
    <xf numFmtId="4" fontId="20" fillId="5" borderId="1" xfId="0" applyNumberFormat="1" applyFont="1" applyFill="1" applyBorder="1" applyAlignment="1" applyProtection="1">
      <alignment horizontal="center" vertical="center" wrapText="1"/>
    </xf>
    <xf numFmtId="4" fontId="21" fillId="0" borderId="1" xfId="4" applyNumberFormat="1" applyFont="1" applyFill="1" applyBorder="1" applyAlignment="1" applyProtection="1">
      <alignment horizontal="right" vertical="top"/>
    </xf>
    <xf numFmtId="0" fontId="28" fillId="0" borderId="0" xfId="0" applyFont="1" applyAlignment="1">
      <alignment horizontal="center" vertical="center"/>
    </xf>
    <xf numFmtId="0" fontId="17" fillId="2" borderId="23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vertical="center" wrapText="1"/>
    </xf>
    <xf numFmtId="0" fontId="17" fillId="2" borderId="24" xfId="0" applyFont="1" applyFill="1" applyBorder="1" applyAlignment="1">
      <alignment vertical="center" wrapText="1"/>
    </xf>
    <xf numFmtId="49" fontId="13" fillId="2" borderId="23" xfId="0" applyNumberFormat="1" applyFont="1" applyFill="1" applyBorder="1" applyAlignment="1">
      <alignment horizontal="left" vertical="center" wrapText="1"/>
    </xf>
    <xf numFmtId="49" fontId="13" fillId="2" borderId="24" xfId="0" applyNumberFormat="1" applyFont="1" applyFill="1" applyBorder="1" applyAlignment="1">
      <alignment horizontal="left" vertical="center" wrapText="1"/>
    </xf>
    <xf numFmtId="0" fontId="12" fillId="5" borderId="23" xfId="0" applyFont="1" applyFill="1" applyBorder="1" applyAlignment="1">
      <alignment horizontal="center" vertical="center" wrapText="1"/>
    </xf>
    <xf numFmtId="0" fontId="12" fillId="5" borderId="25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49" fontId="13" fillId="4" borderId="0" xfId="0" applyNumberFormat="1" applyFont="1" applyFill="1" applyBorder="1" applyAlignment="1">
      <alignment horizontal="left" vertical="center" wrapText="1"/>
    </xf>
    <xf numFmtId="0" fontId="13" fillId="2" borderId="23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center" wrapText="1"/>
    </xf>
    <xf numFmtId="0" fontId="13" fillId="2" borderId="24" xfId="0" applyFont="1" applyFill="1" applyBorder="1" applyAlignment="1">
      <alignment vertical="center" wrapText="1"/>
    </xf>
    <xf numFmtId="0" fontId="17" fillId="2" borderId="23" xfId="0" applyFont="1" applyFill="1" applyBorder="1" applyAlignment="1">
      <alignment horizontal="left" vertical="center" wrapText="1"/>
    </xf>
    <xf numFmtId="0" fontId="17" fillId="2" borderId="24" xfId="0" applyFont="1" applyFill="1" applyBorder="1" applyAlignment="1">
      <alignment horizontal="left" vertical="center" wrapText="1"/>
    </xf>
    <xf numFmtId="0" fontId="13" fillId="2" borderId="23" xfId="0" applyFont="1" applyFill="1" applyBorder="1" applyAlignment="1">
      <alignment horizontal="left" vertical="center" wrapText="1"/>
    </xf>
    <xf numFmtId="0" fontId="13" fillId="2" borderId="24" xfId="0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8" xfId="0" applyFont="1" applyBorder="1" applyAlignment="1">
      <alignment horizontal="left"/>
    </xf>
    <xf numFmtId="0" fontId="19" fillId="0" borderId="0" xfId="0" applyFont="1" applyAlignment="1">
      <alignment horizontal="center" vertical="top" wrapText="1"/>
    </xf>
    <xf numFmtId="0" fontId="5" fillId="6" borderId="0" xfId="0" applyFont="1" applyFill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/>
    </xf>
    <xf numFmtId="0" fontId="5" fillId="0" borderId="0" xfId="0" applyFont="1"/>
    <xf numFmtId="0" fontId="13" fillId="5" borderId="0" xfId="0" applyFont="1" applyFill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5" borderId="0" xfId="0" applyFont="1" applyFill="1" applyAlignment="1">
      <alignment horizontal="center"/>
    </xf>
    <xf numFmtId="0" fontId="9" fillId="5" borderId="2" xfId="0" applyFont="1" applyFill="1" applyBorder="1" applyAlignment="1">
      <alignment horizontal="center"/>
    </xf>
    <xf numFmtId="49" fontId="20" fillId="2" borderId="23" xfId="0" applyNumberFormat="1" applyFont="1" applyFill="1" applyBorder="1" applyAlignment="1">
      <alignment horizontal="center" vertical="center"/>
    </xf>
    <xf numFmtId="49" fontId="20" fillId="2" borderId="3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49" fontId="20" fillId="2" borderId="23" xfId="0" applyNumberFormat="1" applyFont="1" applyFill="1" applyBorder="1" applyAlignment="1">
      <alignment horizontal="center" vertical="center" wrapText="1"/>
    </xf>
    <xf numFmtId="0" fontId="25" fillId="2" borderId="24" xfId="0" applyFont="1" applyFill="1" applyBorder="1" applyAlignment="1">
      <alignment horizontal="center" vertical="center" wrapText="1"/>
    </xf>
    <xf numFmtId="49" fontId="20" fillId="2" borderId="26" xfId="0" applyNumberFormat="1" applyFont="1" applyFill="1" applyBorder="1" applyAlignment="1">
      <alignment horizontal="center" vertical="center" wrapText="1"/>
    </xf>
    <xf numFmtId="49" fontId="20" fillId="2" borderId="30" xfId="0" applyNumberFormat="1" applyFont="1" applyFill="1" applyBorder="1" applyAlignment="1">
      <alignment horizontal="center" vertical="center" wrapText="1"/>
    </xf>
    <xf numFmtId="49" fontId="20" fillId="2" borderId="27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/>
    </xf>
    <xf numFmtId="0" fontId="33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/>
    </xf>
    <xf numFmtId="0" fontId="25" fillId="2" borderId="30" xfId="0" applyFont="1" applyFill="1" applyBorder="1" applyAlignment="1">
      <alignment horizontal="center" vertical="center" wrapText="1"/>
    </xf>
    <xf numFmtId="0" fontId="25" fillId="2" borderId="27" xfId="0" applyFont="1" applyFill="1" applyBorder="1" applyAlignment="1">
      <alignment horizontal="center" vertical="center" wrapText="1"/>
    </xf>
    <xf numFmtId="49" fontId="21" fillId="2" borderId="26" xfId="0" applyNumberFormat="1" applyFont="1" applyFill="1" applyBorder="1" applyAlignment="1">
      <alignment horizontal="center" vertical="center" wrapText="1"/>
    </xf>
    <xf numFmtId="49" fontId="21" fillId="2" borderId="30" xfId="0" applyNumberFormat="1" applyFont="1" applyFill="1" applyBorder="1" applyAlignment="1">
      <alignment horizontal="center" vertical="center" wrapText="1"/>
    </xf>
    <xf numFmtId="49" fontId="21" fillId="2" borderId="27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0" fillId="0" borderId="0" xfId="0" applyAlignment="1"/>
    <xf numFmtId="0" fontId="0" fillId="0" borderId="29" xfId="0" applyBorder="1" applyAlignment="1"/>
    <xf numFmtId="0" fontId="19" fillId="0" borderId="0" xfId="0" applyFont="1" applyAlignment="1">
      <alignment horizontal="left"/>
    </xf>
    <xf numFmtId="3" fontId="29" fillId="2" borderId="1" xfId="6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0" fontId="29" fillId="2" borderId="1" xfId="6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29" fillId="2" borderId="1" xfId="6" applyNumberFormat="1" applyFont="1" applyFill="1" applyBorder="1" applyAlignment="1">
      <alignment horizontal="center" vertical="center" wrapText="1"/>
    </xf>
    <xf numFmtId="49" fontId="29" fillId="2" borderId="1" xfId="6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4">
    <cellStyle name="Гиперссылка" xfId="2" builtinId="8"/>
    <cellStyle name="Обычный" xfId="0" builtinId="0"/>
    <cellStyle name="Обычный 10 2 2" xfId="5"/>
    <cellStyle name="Обычный 10 3" xfId="6"/>
    <cellStyle name="Обычный 16" xfId="8"/>
    <cellStyle name="Обычный 2" xfId="9"/>
    <cellStyle name="Обычный 2 2" xfId="4"/>
    <cellStyle name="Обычный 2 2 2" xfId="11"/>
    <cellStyle name="Обычный 2 3" xfId="10"/>
    <cellStyle name="Обычный 3" xfId="1"/>
    <cellStyle name="Обычный 3 2" xfId="12"/>
    <cellStyle name="СводВедРес" xfId="7"/>
    <cellStyle name="Финансовый 10 10" xfId="3"/>
    <cellStyle name="Финансовый 2" xfId="13"/>
  </cellStyles>
  <dxfs count="0"/>
  <tableStyles count="0" defaultTableStyle="TableStyleMedium2" defaultPivotStyle="PivotStyleLight16"/>
  <colors>
    <mruColors>
      <color rgb="FFFFFFCC"/>
      <color rgb="FFFFCCFF"/>
      <color rgb="FFFFFF99"/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"/>
  <sheetViews>
    <sheetView topLeftCell="C1" workbookViewId="0">
      <selection activeCell="D15" sqref="D15"/>
    </sheetView>
  </sheetViews>
  <sheetFormatPr defaultRowHeight="15" x14ac:dyDescent="0.25"/>
  <cols>
    <col min="2" max="2" width="33.140625" style="1" customWidth="1"/>
    <col min="3" max="3" width="38.85546875" customWidth="1"/>
    <col min="4" max="4" width="147.28515625" customWidth="1"/>
  </cols>
  <sheetData>
    <row r="2" spans="1:4" x14ac:dyDescent="0.25">
      <c r="A2" s="106" t="s">
        <v>33</v>
      </c>
      <c r="B2" s="106"/>
      <c r="C2" s="106"/>
      <c r="D2" s="106"/>
    </row>
    <row r="3" spans="1:4" x14ac:dyDescent="0.25">
      <c r="A3" s="36"/>
      <c r="B3" s="37"/>
      <c r="C3" s="37"/>
      <c r="D3" s="38"/>
    </row>
    <row r="4" spans="1:4" ht="36" customHeight="1" x14ac:dyDescent="0.25">
      <c r="A4" s="82" t="s">
        <v>0</v>
      </c>
      <c r="B4" s="82" t="s">
        <v>1</v>
      </c>
      <c r="C4" s="82" t="s">
        <v>2</v>
      </c>
      <c r="D4" s="82" t="s">
        <v>3</v>
      </c>
    </row>
    <row r="5" spans="1:4" ht="124.15" customHeight="1" x14ac:dyDescent="0.25">
      <c r="A5" s="40">
        <v>1</v>
      </c>
      <c r="B5" s="41" t="s">
        <v>32</v>
      </c>
      <c r="C5" s="39" t="s">
        <v>80</v>
      </c>
      <c r="D5" s="43" t="s">
        <v>112</v>
      </c>
    </row>
  </sheetData>
  <mergeCells count="1">
    <mergeCell ref="A2:D2"/>
  </mergeCells>
  <hyperlinks>
    <hyperlink ref="B5" location="ТКП!A1" display="Коммерческое предложение"/>
  </hyperlinks>
  <pageMargins left="0.7" right="0.7" top="0.75" bottom="0.75" header="0.3" footer="0.3"/>
  <pageSetup paperSize="9"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opLeftCell="A34" workbookViewId="0">
      <selection activeCell="G42" sqref="G42:H42"/>
    </sheetView>
  </sheetViews>
  <sheetFormatPr defaultColWidth="9.140625" defaultRowHeight="15" x14ac:dyDescent="0.25"/>
  <cols>
    <col min="1" max="1" width="9.28515625" style="2" bestFit="1" customWidth="1"/>
    <col min="2" max="2" width="18.140625" style="2" customWidth="1"/>
    <col min="3" max="7" width="9.140625" style="2"/>
    <col min="8" max="8" width="25.5703125" style="2" customWidth="1"/>
    <col min="9" max="10" width="38.28515625" style="2" customWidth="1"/>
    <col min="11" max="16384" width="9.140625" style="2"/>
  </cols>
  <sheetData>
    <row r="1" spans="1:10" x14ac:dyDescent="0.25">
      <c r="A1" s="47" t="s">
        <v>37</v>
      </c>
      <c r="B1" s="47"/>
      <c r="C1" s="47"/>
      <c r="D1" s="47"/>
      <c r="E1" s="47"/>
      <c r="F1" s="47"/>
      <c r="J1" s="3"/>
    </row>
    <row r="2" spans="1:10" x14ac:dyDescent="0.25">
      <c r="A2" s="47"/>
      <c r="B2" s="47"/>
      <c r="C2" s="47"/>
      <c r="D2" s="47"/>
      <c r="E2" s="47"/>
      <c r="F2" s="47"/>
      <c r="H2" s="4"/>
    </row>
    <row r="3" spans="1:10" x14ac:dyDescent="0.25">
      <c r="A3" s="47" t="s">
        <v>38</v>
      </c>
      <c r="B3" s="47"/>
      <c r="C3" s="48"/>
      <c r="D3" s="49"/>
      <c r="E3" s="49"/>
      <c r="F3" s="47"/>
      <c r="J3" s="3"/>
    </row>
    <row r="4" spans="1:10" x14ac:dyDescent="0.25">
      <c r="A4" s="47"/>
      <c r="B4" s="47"/>
      <c r="C4" s="48"/>
      <c r="D4" s="49"/>
      <c r="E4" s="49"/>
      <c r="F4" s="47"/>
      <c r="H4" s="6"/>
    </row>
    <row r="5" spans="1:10" x14ac:dyDescent="0.25">
      <c r="A5" s="47"/>
      <c r="B5" s="47"/>
      <c r="C5" s="48"/>
      <c r="D5" s="49"/>
      <c r="E5" s="49"/>
      <c r="F5" s="47"/>
    </row>
    <row r="6" spans="1:10" x14ac:dyDescent="0.25">
      <c r="A6" s="161" t="s">
        <v>4</v>
      </c>
      <c r="B6" s="161"/>
      <c r="C6" s="161"/>
      <c r="D6" s="161"/>
      <c r="E6" s="161"/>
      <c r="F6" s="161"/>
      <c r="G6" s="161"/>
      <c r="H6" s="161"/>
      <c r="I6" s="161"/>
      <c r="J6" s="161"/>
    </row>
    <row r="7" spans="1:10" x14ac:dyDescent="0.25">
      <c r="B7" s="7"/>
      <c r="C7" s="7"/>
      <c r="D7" s="7"/>
      <c r="E7" s="7"/>
      <c r="F7" s="7"/>
      <c r="G7" s="7"/>
    </row>
    <row r="8" spans="1:10" ht="40.15" customHeight="1" x14ac:dyDescent="0.25">
      <c r="A8" s="159" t="s">
        <v>34</v>
      </c>
      <c r="B8" s="159"/>
      <c r="C8" s="159"/>
      <c r="D8" s="159"/>
      <c r="E8" s="159"/>
      <c r="F8" s="159"/>
      <c r="G8" s="159"/>
      <c r="H8" s="159"/>
      <c r="I8" s="159"/>
      <c r="J8" s="160"/>
    </row>
    <row r="9" spans="1:10" x14ac:dyDescent="0.25">
      <c r="A9" s="157" t="s">
        <v>5</v>
      </c>
      <c r="B9" s="157"/>
      <c r="C9" s="157"/>
      <c r="D9" s="157"/>
      <c r="E9" s="157"/>
      <c r="F9" s="157"/>
      <c r="G9" s="157"/>
      <c r="H9" s="157"/>
      <c r="I9" s="157"/>
    </row>
    <row r="10" spans="1:10" x14ac:dyDescent="0.25">
      <c r="A10" s="162"/>
      <c r="B10" s="162"/>
      <c r="C10" s="162"/>
      <c r="D10" s="162"/>
      <c r="E10" s="162"/>
      <c r="F10" s="162"/>
      <c r="G10" s="162"/>
      <c r="H10" s="162"/>
      <c r="I10" s="162"/>
      <c r="J10" s="162"/>
    </row>
    <row r="11" spans="1:10" x14ac:dyDescent="0.25">
      <c r="A11" s="138" t="s">
        <v>6</v>
      </c>
      <c r="B11" s="138"/>
      <c r="C11" s="138"/>
      <c r="D11" s="138"/>
      <c r="E11" s="138"/>
      <c r="F11" s="138"/>
      <c r="G11" s="138"/>
      <c r="H11" s="138"/>
      <c r="I11" s="138"/>
    </row>
    <row r="12" spans="1:10" x14ac:dyDescent="0.25">
      <c r="A12" s="8"/>
      <c r="B12" s="9" t="s">
        <v>7</v>
      </c>
      <c r="C12" s="163"/>
      <c r="D12" s="163"/>
      <c r="E12" s="163"/>
      <c r="F12" s="8"/>
      <c r="G12" s="8"/>
      <c r="H12" s="8"/>
    </row>
    <row r="13" spans="1:10" x14ac:dyDescent="0.25">
      <c r="A13" s="8"/>
      <c r="B13" s="9" t="s">
        <v>8</v>
      </c>
      <c r="C13" s="156"/>
      <c r="D13" s="156"/>
      <c r="E13" s="156"/>
      <c r="F13" s="8"/>
      <c r="G13" s="8"/>
      <c r="H13" s="8"/>
    </row>
    <row r="14" spans="1:10" x14ac:dyDescent="0.25">
      <c r="A14" s="157" t="s">
        <v>9</v>
      </c>
      <c r="B14" s="157"/>
      <c r="C14" s="157"/>
      <c r="D14" s="157"/>
      <c r="E14" s="157"/>
      <c r="F14" s="157"/>
      <c r="G14" s="157"/>
      <c r="H14" s="157"/>
      <c r="I14" s="157"/>
    </row>
    <row r="15" spans="1:10" x14ac:dyDescent="0.25">
      <c r="A15" s="158"/>
      <c r="B15" s="158"/>
      <c r="C15" s="158"/>
      <c r="D15" s="158"/>
      <c r="E15" s="158"/>
      <c r="F15" s="158"/>
      <c r="G15" s="158"/>
      <c r="H15" s="158"/>
      <c r="I15" s="158"/>
      <c r="J15" s="158"/>
    </row>
    <row r="16" spans="1:10" x14ac:dyDescent="0.25">
      <c r="A16" s="138" t="s">
        <v>10</v>
      </c>
      <c r="B16" s="138"/>
      <c r="C16" s="138"/>
      <c r="D16" s="138"/>
      <c r="E16" s="138"/>
      <c r="F16" s="138"/>
      <c r="G16" s="138"/>
      <c r="H16" s="138"/>
      <c r="I16" s="138"/>
    </row>
    <row r="17" spans="1:10" x14ac:dyDescent="0.25">
      <c r="A17" s="135" t="s">
        <v>81</v>
      </c>
      <c r="B17" s="135"/>
      <c r="C17" s="135"/>
      <c r="D17" s="135"/>
      <c r="E17" s="135"/>
      <c r="F17" s="135"/>
      <c r="G17" s="135"/>
      <c r="H17" s="135"/>
      <c r="I17" s="135"/>
      <c r="J17" s="136"/>
    </row>
    <row r="18" spans="1:10" x14ac:dyDescent="0.25">
      <c r="A18" s="136"/>
      <c r="B18" s="136"/>
      <c r="C18" s="136"/>
      <c r="D18" s="136"/>
      <c r="E18" s="136"/>
      <c r="F18" s="136"/>
      <c r="G18" s="136"/>
      <c r="H18" s="136"/>
      <c r="I18" s="136"/>
      <c r="J18" s="136"/>
    </row>
    <row r="19" spans="1:10" ht="25.15" customHeight="1" x14ac:dyDescent="0.25">
      <c r="A19" s="138"/>
      <c r="B19" s="138"/>
      <c r="C19" s="138"/>
      <c r="D19" s="138"/>
      <c r="E19" s="138"/>
      <c r="F19" s="138"/>
      <c r="G19" s="138"/>
      <c r="H19" s="138"/>
      <c r="I19" s="138"/>
      <c r="J19" s="138"/>
    </row>
    <row r="20" spans="1:10" x14ac:dyDescent="0.25">
      <c r="A20" s="139" t="s">
        <v>119</v>
      </c>
      <c r="B20" s="139"/>
      <c r="C20" s="139"/>
      <c r="D20" s="139"/>
      <c r="E20" s="139"/>
      <c r="F20" s="139"/>
      <c r="G20" s="139"/>
      <c r="H20" s="139"/>
      <c r="I20" s="139"/>
      <c r="J20" s="139"/>
    </row>
    <row r="21" spans="1:10" ht="15.75" thickBot="1" x14ac:dyDescent="0.3">
      <c r="A21" s="8"/>
      <c r="B21" s="8"/>
      <c r="C21" s="8"/>
      <c r="D21" s="8"/>
      <c r="E21" s="8"/>
      <c r="F21" s="8"/>
      <c r="G21" s="8"/>
      <c r="H21" s="8"/>
      <c r="I21" s="8"/>
    </row>
    <row r="22" spans="1:10" ht="20.100000000000001" customHeight="1" x14ac:dyDescent="0.25">
      <c r="A22" s="140" t="s">
        <v>11</v>
      </c>
      <c r="B22" s="142" t="s">
        <v>12</v>
      </c>
      <c r="C22" s="142"/>
      <c r="D22" s="142"/>
      <c r="E22" s="142"/>
      <c r="F22" s="142"/>
      <c r="G22" s="142"/>
      <c r="H22" s="142"/>
      <c r="I22" s="144" t="s">
        <v>13</v>
      </c>
      <c r="J22" s="145"/>
    </row>
    <row r="23" spans="1:10" ht="20.100000000000001" customHeight="1" x14ac:dyDescent="0.25">
      <c r="A23" s="141"/>
      <c r="B23" s="143"/>
      <c r="C23" s="143"/>
      <c r="D23" s="143"/>
      <c r="E23" s="143"/>
      <c r="F23" s="143"/>
      <c r="G23" s="143"/>
      <c r="H23" s="143"/>
      <c r="I23" s="146"/>
      <c r="J23" s="147"/>
    </row>
    <row r="24" spans="1:10" ht="20.100000000000001" customHeight="1" x14ac:dyDescent="0.25">
      <c r="A24" s="148" t="s">
        <v>35</v>
      </c>
      <c r="B24" s="149"/>
      <c r="C24" s="149"/>
      <c r="D24" s="149"/>
      <c r="E24" s="149"/>
      <c r="F24" s="149"/>
      <c r="G24" s="149"/>
      <c r="H24" s="149"/>
      <c r="I24" s="50" t="s">
        <v>14</v>
      </c>
      <c r="J24" s="51" t="s">
        <v>15</v>
      </c>
    </row>
    <row r="25" spans="1:10" ht="20.100000000000001" customHeight="1" x14ac:dyDescent="0.25">
      <c r="A25" s="52">
        <v>1</v>
      </c>
      <c r="B25" s="149" t="s">
        <v>83</v>
      </c>
      <c r="C25" s="149"/>
      <c r="D25" s="149"/>
      <c r="E25" s="149"/>
      <c r="F25" s="149"/>
      <c r="G25" s="149"/>
      <c r="H25" s="149"/>
      <c r="I25" s="53">
        <f>'Сводка затрат'!T55</f>
        <v>0</v>
      </c>
      <c r="J25" s="54">
        <f>I25*1.2</f>
        <v>0</v>
      </c>
    </row>
    <row r="26" spans="1:10" ht="20.100000000000001" customHeight="1" x14ac:dyDescent="0.25">
      <c r="A26" s="52">
        <v>2</v>
      </c>
      <c r="B26" s="149" t="s">
        <v>78</v>
      </c>
      <c r="C26" s="149"/>
      <c r="D26" s="149"/>
      <c r="E26" s="149"/>
      <c r="F26" s="149"/>
      <c r="G26" s="149"/>
      <c r="H26" s="149"/>
      <c r="I26" s="53">
        <f>'Сводка затрат'!U55</f>
        <v>0</v>
      </c>
      <c r="J26" s="54">
        <f t="shared" ref="J26:J27" si="0">I26*1.2</f>
        <v>0</v>
      </c>
    </row>
    <row r="27" spans="1:10" ht="20.100000000000001" customHeight="1" x14ac:dyDescent="0.25">
      <c r="A27" s="52">
        <v>3</v>
      </c>
      <c r="B27" s="149" t="s">
        <v>16</v>
      </c>
      <c r="C27" s="149"/>
      <c r="D27" s="149"/>
      <c r="E27" s="149"/>
      <c r="F27" s="149"/>
      <c r="G27" s="149"/>
      <c r="H27" s="149"/>
      <c r="I27" s="53">
        <f>'Сводка затрат'!Q55+'Сводка затрат'!R55</f>
        <v>0</v>
      </c>
      <c r="J27" s="54">
        <f t="shared" si="0"/>
        <v>0</v>
      </c>
    </row>
    <row r="28" spans="1:10" ht="20.100000000000001" customHeight="1" thickBot="1" x14ac:dyDescent="0.3">
      <c r="A28" s="55"/>
      <c r="B28" s="150" t="s">
        <v>57</v>
      </c>
      <c r="C28" s="151"/>
      <c r="D28" s="151"/>
      <c r="E28" s="151"/>
      <c r="F28" s="151"/>
      <c r="G28" s="151"/>
      <c r="H28" s="152"/>
      <c r="I28" s="56">
        <f>SUM(I25:I27)</f>
        <v>0</v>
      </c>
      <c r="J28" s="57">
        <f>I28*1.2</f>
        <v>0</v>
      </c>
    </row>
    <row r="29" spans="1:10" s="28" customFormat="1" x14ac:dyDescent="0.25">
      <c r="A29" s="26"/>
      <c r="B29" s="27"/>
      <c r="C29" s="27"/>
      <c r="D29" s="27"/>
      <c r="E29" s="27"/>
      <c r="F29" s="27"/>
      <c r="G29" s="27"/>
      <c r="H29" s="27"/>
      <c r="I29" s="25"/>
      <c r="J29" s="25"/>
    </row>
    <row r="30" spans="1:10" s="28" customFormat="1" ht="15.75" thickBot="1" x14ac:dyDescent="0.3">
      <c r="A30" s="26"/>
      <c r="B30" s="27"/>
      <c r="C30" s="27"/>
      <c r="D30" s="27"/>
      <c r="E30" s="27"/>
      <c r="F30" s="27"/>
      <c r="G30" s="27"/>
      <c r="H30" s="27"/>
      <c r="I30" s="25"/>
      <c r="J30" s="25"/>
    </row>
    <row r="31" spans="1:10" s="28" customFormat="1" ht="14.45" customHeight="1" x14ac:dyDescent="0.25">
      <c r="A31" s="58" t="s">
        <v>0</v>
      </c>
      <c r="B31" s="153" t="s">
        <v>100</v>
      </c>
      <c r="C31" s="154"/>
      <c r="D31" s="154"/>
      <c r="E31" s="154"/>
      <c r="F31" s="154"/>
      <c r="G31" s="154"/>
      <c r="H31" s="155"/>
      <c r="I31" s="83">
        <v>2025</v>
      </c>
      <c r="J31" s="25"/>
    </row>
    <row r="32" spans="1:10" s="28" customFormat="1" ht="15" customHeight="1" thickBot="1" x14ac:dyDescent="0.3">
      <c r="A32" s="59" t="s">
        <v>41</v>
      </c>
      <c r="B32" s="150" t="s">
        <v>83</v>
      </c>
      <c r="C32" s="151"/>
      <c r="D32" s="151"/>
      <c r="E32" s="151"/>
      <c r="F32" s="151"/>
      <c r="G32" s="151"/>
      <c r="H32" s="152"/>
      <c r="I32" s="86" t="e">
        <f>('Сводка затрат'!E55+'Сводка затрат'!F55+'Сводка затрат'!N55+'Сводка затрат'!O55)/('Сводка затрат'!E37+'Сводка затрат'!F37+'Сводка затрат'!N37+'Сводка затрат'!O37)</f>
        <v>#DIV/0!</v>
      </c>
      <c r="J32" s="25"/>
    </row>
    <row r="33" spans="1:10" s="28" customFormat="1" x14ac:dyDescent="0.25">
      <c r="A33" s="26"/>
      <c r="B33" s="27"/>
      <c r="C33" s="27"/>
      <c r="D33" s="27"/>
      <c r="E33" s="27"/>
      <c r="F33" s="27"/>
      <c r="G33" s="27"/>
      <c r="H33" s="27"/>
      <c r="I33" s="25"/>
      <c r="J33" s="25"/>
    </row>
    <row r="34" spans="1:10" s="28" customFormat="1" x14ac:dyDescent="0.25">
      <c r="A34" s="26"/>
      <c r="B34" s="27"/>
      <c r="C34" s="27"/>
      <c r="D34" s="27"/>
      <c r="E34" s="27"/>
      <c r="F34" s="27"/>
      <c r="G34" s="27"/>
      <c r="H34" s="27"/>
      <c r="I34" s="25"/>
      <c r="J34" s="25"/>
    </row>
    <row r="35" spans="1:10" s="28" customFormat="1" x14ac:dyDescent="0.25">
      <c r="A35" s="26"/>
      <c r="B35" s="27"/>
      <c r="C35" s="27"/>
      <c r="D35" s="27"/>
      <c r="E35" s="27"/>
      <c r="F35" s="27"/>
      <c r="G35" s="27"/>
      <c r="H35" s="27"/>
      <c r="I35" s="25"/>
      <c r="J35" s="25"/>
    </row>
    <row r="36" spans="1:10" ht="20.25" customHeight="1" x14ac:dyDescent="0.25">
      <c r="A36" s="10"/>
      <c r="B36" s="27"/>
      <c r="C36" s="11"/>
      <c r="D36" s="11"/>
      <c r="E36" s="11"/>
      <c r="F36" s="11"/>
      <c r="G36" s="11"/>
      <c r="H36" s="11"/>
      <c r="I36" s="12"/>
      <c r="J36" s="13"/>
    </row>
    <row r="37" spans="1:10" ht="31.5" customHeight="1" thickBot="1" x14ac:dyDescent="0.3">
      <c r="A37" s="137" t="s">
        <v>36</v>
      </c>
      <c r="B37" s="137"/>
      <c r="C37" s="137"/>
      <c r="D37" s="137"/>
      <c r="E37" s="137"/>
      <c r="F37" s="137"/>
      <c r="G37" s="137"/>
      <c r="H37" s="137"/>
      <c r="I37" s="137"/>
    </row>
    <row r="38" spans="1:10" ht="17.25" customHeight="1" x14ac:dyDescent="0.25">
      <c r="A38" s="14" t="s">
        <v>0</v>
      </c>
      <c r="B38" s="130" t="s">
        <v>17</v>
      </c>
      <c r="C38" s="131"/>
      <c r="D38" s="131"/>
      <c r="E38" s="131"/>
      <c r="F38" s="132"/>
      <c r="G38" s="130" t="s">
        <v>18</v>
      </c>
      <c r="H38" s="132"/>
      <c r="I38" s="130" t="s">
        <v>19</v>
      </c>
      <c r="J38" s="133"/>
    </row>
    <row r="39" spans="1:10" ht="72" customHeight="1" x14ac:dyDescent="0.25">
      <c r="A39" s="60">
        <v>1</v>
      </c>
      <c r="B39" s="125" t="s">
        <v>20</v>
      </c>
      <c r="C39" s="134"/>
      <c r="D39" s="134"/>
      <c r="E39" s="134"/>
      <c r="F39" s="126"/>
      <c r="G39" s="127" t="s">
        <v>120</v>
      </c>
      <c r="H39" s="128"/>
      <c r="I39" s="112"/>
      <c r="J39" s="113"/>
    </row>
    <row r="40" spans="1:10" ht="33" customHeight="1" x14ac:dyDescent="0.25">
      <c r="A40" s="60">
        <v>2</v>
      </c>
      <c r="B40" s="122" t="s">
        <v>39</v>
      </c>
      <c r="C40" s="123"/>
      <c r="D40" s="123"/>
      <c r="E40" s="123"/>
      <c r="F40" s="124"/>
      <c r="G40" s="125" t="s">
        <v>113</v>
      </c>
      <c r="H40" s="126"/>
      <c r="I40" s="112"/>
      <c r="J40" s="113"/>
    </row>
    <row r="41" spans="1:10" ht="115.5" customHeight="1" x14ac:dyDescent="0.25">
      <c r="A41" s="60">
        <v>3</v>
      </c>
      <c r="B41" s="107" t="s">
        <v>21</v>
      </c>
      <c r="C41" s="108"/>
      <c r="D41" s="108"/>
      <c r="E41" s="108"/>
      <c r="F41" s="109"/>
      <c r="G41" s="125" t="s">
        <v>121</v>
      </c>
      <c r="H41" s="126"/>
      <c r="I41" s="112"/>
      <c r="J41" s="113"/>
    </row>
    <row r="42" spans="1:10" ht="30.75" customHeight="1" x14ac:dyDescent="0.25">
      <c r="A42" s="60">
        <v>4</v>
      </c>
      <c r="B42" s="107" t="s">
        <v>22</v>
      </c>
      <c r="C42" s="108"/>
      <c r="D42" s="108"/>
      <c r="E42" s="108"/>
      <c r="F42" s="109"/>
      <c r="G42" s="127" t="s">
        <v>122</v>
      </c>
      <c r="H42" s="128"/>
      <c r="I42" s="112"/>
      <c r="J42" s="113"/>
    </row>
    <row r="43" spans="1:10" ht="33.6" customHeight="1" x14ac:dyDescent="0.25">
      <c r="A43" s="60">
        <v>5</v>
      </c>
      <c r="B43" s="107" t="s">
        <v>23</v>
      </c>
      <c r="C43" s="108"/>
      <c r="D43" s="108"/>
      <c r="E43" s="108"/>
      <c r="F43" s="109"/>
      <c r="G43" s="129" t="s">
        <v>103</v>
      </c>
      <c r="H43" s="129"/>
      <c r="I43" s="112"/>
      <c r="J43" s="113"/>
    </row>
    <row r="44" spans="1:10" ht="33.75" customHeight="1" x14ac:dyDescent="0.25">
      <c r="A44" s="60">
        <v>6</v>
      </c>
      <c r="B44" s="107" t="s">
        <v>24</v>
      </c>
      <c r="C44" s="108"/>
      <c r="D44" s="108"/>
      <c r="E44" s="108"/>
      <c r="F44" s="109"/>
      <c r="G44" s="110" t="s">
        <v>40</v>
      </c>
      <c r="H44" s="111"/>
      <c r="I44" s="112"/>
      <c r="J44" s="113"/>
    </row>
    <row r="45" spans="1:10" ht="18.75" customHeight="1" x14ac:dyDescent="0.25">
      <c r="A45" s="60">
        <v>7</v>
      </c>
      <c r="B45" s="114" t="s">
        <v>25</v>
      </c>
      <c r="C45" s="114"/>
      <c r="D45" s="114"/>
      <c r="E45" s="114"/>
      <c r="F45" s="114"/>
      <c r="G45" s="115" t="s">
        <v>104</v>
      </c>
      <c r="H45" s="115"/>
      <c r="I45" s="116"/>
      <c r="J45" s="117"/>
    </row>
    <row r="46" spans="1:10" ht="31.5" customHeight="1" x14ac:dyDescent="0.25">
      <c r="A46" s="60">
        <v>8</v>
      </c>
      <c r="B46" s="119" t="s">
        <v>26</v>
      </c>
      <c r="C46" s="119"/>
      <c r="D46" s="119"/>
      <c r="E46" s="119"/>
      <c r="F46" s="119"/>
      <c r="G46" s="115" t="s">
        <v>105</v>
      </c>
      <c r="H46" s="115"/>
      <c r="I46" s="116"/>
      <c r="J46" s="117"/>
    </row>
    <row r="47" spans="1:10" x14ac:dyDescent="0.25">
      <c r="A47" s="15"/>
      <c r="B47" s="16"/>
      <c r="C47" s="16"/>
      <c r="D47" s="16"/>
      <c r="E47" s="16"/>
      <c r="F47" s="16"/>
      <c r="G47" s="17"/>
      <c r="H47" s="18"/>
      <c r="I47" s="19"/>
    </row>
    <row r="48" spans="1:10" x14ac:dyDescent="0.25">
      <c r="B48" s="20"/>
      <c r="C48" s="21"/>
    </row>
    <row r="49" spans="2:9" x14ac:dyDescent="0.25">
      <c r="B49" s="120" t="s">
        <v>27</v>
      </c>
      <c r="C49" s="120"/>
      <c r="D49" s="120"/>
      <c r="E49" s="120"/>
      <c r="F49" s="120"/>
      <c r="G49" s="120"/>
      <c r="H49" s="120"/>
      <c r="I49" s="120"/>
    </row>
    <row r="50" spans="2:9" x14ac:dyDescent="0.25">
      <c r="C50" s="22"/>
      <c r="E50" s="23"/>
      <c r="F50" s="23"/>
      <c r="G50" s="23"/>
      <c r="H50" s="23"/>
    </row>
    <row r="51" spans="2:9" x14ac:dyDescent="0.25">
      <c r="B51" s="22"/>
      <c r="C51" s="22"/>
      <c r="D51" s="5"/>
      <c r="E51" s="34" t="s">
        <v>28</v>
      </c>
      <c r="F51" s="23"/>
      <c r="G51" s="23"/>
    </row>
    <row r="52" spans="2:9" x14ac:dyDescent="0.25">
      <c r="B52" s="22"/>
      <c r="C52" s="22"/>
      <c r="D52" s="5"/>
      <c r="E52" s="5"/>
      <c r="F52" s="5"/>
      <c r="G52" s="5"/>
    </row>
    <row r="53" spans="2:9" x14ac:dyDescent="0.25">
      <c r="B53" s="24" t="s">
        <v>29</v>
      </c>
      <c r="C53" s="118"/>
      <c r="D53" s="118"/>
      <c r="E53" s="118"/>
      <c r="F53" s="5"/>
      <c r="G53" s="5"/>
      <c r="H53" s="121"/>
      <c r="I53" s="121"/>
    </row>
    <row r="54" spans="2:9" x14ac:dyDescent="0.25">
      <c r="B54" s="24" t="s">
        <v>30</v>
      </c>
      <c r="C54" s="118"/>
      <c r="D54" s="118"/>
      <c r="E54" s="118"/>
      <c r="F54" s="5"/>
      <c r="G54" s="5"/>
    </row>
    <row r="55" spans="2:9" x14ac:dyDescent="0.25">
      <c r="B55" s="24" t="s">
        <v>31</v>
      </c>
      <c r="C55" s="118"/>
      <c r="D55" s="118"/>
      <c r="E55" s="118"/>
      <c r="F55" s="5"/>
      <c r="G55" s="5"/>
    </row>
    <row r="56" spans="2:9" x14ac:dyDescent="0.25">
      <c r="B56" s="35" t="s">
        <v>58</v>
      </c>
      <c r="C56" s="118"/>
      <c r="D56" s="118"/>
      <c r="E56" s="118"/>
    </row>
  </sheetData>
  <mergeCells count="57">
    <mergeCell ref="A6:J6"/>
    <mergeCell ref="A9:I9"/>
    <mergeCell ref="A10:J10"/>
    <mergeCell ref="A11:I11"/>
    <mergeCell ref="C12:E12"/>
    <mergeCell ref="C13:E13"/>
    <mergeCell ref="A14:I14"/>
    <mergeCell ref="A15:J15"/>
    <mergeCell ref="A16:I16"/>
    <mergeCell ref="A8:J8"/>
    <mergeCell ref="A17:J18"/>
    <mergeCell ref="A37:I37"/>
    <mergeCell ref="A19:J19"/>
    <mergeCell ref="A20:J20"/>
    <mergeCell ref="A22:A23"/>
    <mergeCell ref="B22:H23"/>
    <mergeCell ref="I22:J23"/>
    <mergeCell ref="A24:H24"/>
    <mergeCell ref="B25:H25"/>
    <mergeCell ref="B26:H26"/>
    <mergeCell ref="B27:H27"/>
    <mergeCell ref="B28:H28"/>
    <mergeCell ref="B31:H31"/>
    <mergeCell ref="B32:H32"/>
    <mergeCell ref="B38:F38"/>
    <mergeCell ref="G38:H38"/>
    <mergeCell ref="I38:J38"/>
    <mergeCell ref="B39:F39"/>
    <mergeCell ref="G39:H39"/>
    <mergeCell ref="I39:J39"/>
    <mergeCell ref="I43:J43"/>
    <mergeCell ref="B40:F40"/>
    <mergeCell ref="G40:H40"/>
    <mergeCell ref="I40:J40"/>
    <mergeCell ref="B41:F41"/>
    <mergeCell ref="G41:H41"/>
    <mergeCell ref="I41:J41"/>
    <mergeCell ref="B42:F42"/>
    <mergeCell ref="G42:H42"/>
    <mergeCell ref="I42:J42"/>
    <mergeCell ref="B43:F43"/>
    <mergeCell ref="G43:H43"/>
    <mergeCell ref="C55:E55"/>
    <mergeCell ref="B46:F46"/>
    <mergeCell ref="G46:H46"/>
    <mergeCell ref="I46:J46"/>
    <mergeCell ref="C56:E56"/>
    <mergeCell ref="B49:I49"/>
    <mergeCell ref="C53:E53"/>
    <mergeCell ref="C54:E54"/>
    <mergeCell ref="H53:I53"/>
    <mergeCell ref="B44:F44"/>
    <mergeCell ref="G44:H44"/>
    <mergeCell ref="I44:J44"/>
    <mergeCell ref="B45:F45"/>
    <mergeCell ref="G45:H45"/>
    <mergeCell ref="I45:J4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7"/>
  <sheetViews>
    <sheetView tabSelected="1" zoomScale="85" zoomScaleNormal="85" workbookViewId="0">
      <pane ySplit="12" topLeftCell="A13" activePane="bottomLeft" state="frozen"/>
      <selection pane="bottomLeft" activeCell="C13" sqref="C13"/>
    </sheetView>
  </sheetViews>
  <sheetFormatPr defaultRowHeight="15" outlineLevelRow="1" x14ac:dyDescent="0.25"/>
  <cols>
    <col min="1" max="1" width="6" customWidth="1"/>
    <col min="2" max="2" width="17.7109375" customWidth="1"/>
    <col min="3" max="3" width="42.42578125" customWidth="1"/>
    <col min="4" max="4" width="13.140625" customWidth="1"/>
    <col min="5" max="5" width="12.28515625" customWidth="1"/>
    <col min="6" max="6" width="12.42578125" customWidth="1"/>
    <col min="7" max="7" width="11.42578125" customWidth="1"/>
    <col min="8" max="8" width="11.28515625" customWidth="1"/>
    <col min="9" max="9" width="12.42578125" customWidth="1"/>
    <col min="10" max="10" width="14.7109375" customWidth="1"/>
    <col min="11" max="11" width="12.85546875" customWidth="1"/>
    <col min="12" max="12" width="11" customWidth="1"/>
    <col min="13" max="13" width="10.28515625" customWidth="1"/>
    <col min="14" max="14" width="12.140625" customWidth="1"/>
    <col min="15" max="15" width="13.28515625" customWidth="1"/>
    <col min="16" max="16" width="12" customWidth="1"/>
    <col min="17" max="17" width="11.28515625" customWidth="1"/>
    <col min="18" max="18" width="10.42578125" customWidth="1"/>
    <col min="19" max="19" width="9.85546875" customWidth="1"/>
    <col min="20" max="21" width="11.42578125" customWidth="1"/>
    <col min="22" max="22" width="15.7109375" customWidth="1"/>
    <col min="23" max="23" width="13.5703125" customWidth="1"/>
    <col min="24" max="24" width="12.85546875" customWidth="1"/>
  </cols>
  <sheetData>
    <row r="1" spans="1:24" x14ac:dyDescent="0.25">
      <c r="B1" s="183" t="s">
        <v>111</v>
      </c>
      <c r="C1" s="183"/>
    </row>
    <row r="2" spans="1:24" x14ac:dyDescent="0.25">
      <c r="B2" s="63" t="s">
        <v>107</v>
      </c>
      <c r="C2" s="88"/>
    </row>
    <row r="3" spans="1:24" x14ac:dyDescent="0.25">
      <c r="B3" s="63" t="s">
        <v>108</v>
      </c>
      <c r="C3" s="88"/>
    </row>
    <row r="4" spans="1:24" x14ac:dyDescent="0.25">
      <c r="B4" s="63" t="s">
        <v>109</v>
      </c>
      <c r="C4" s="88"/>
      <c r="J4" s="42"/>
    </row>
    <row r="5" spans="1:24" x14ac:dyDescent="0.25">
      <c r="B5" s="63" t="s">
        <v>110</v>
      </c>
      <c r="C5" s="88"/>
    </row>
    <row r="7" spans="1:24" x14ac:dyDescent="0.25">
      <c r="F7" s="173" t="s">
        <v>102</v>
      </c>
      <c r="G7" s="173"/>
      <c r="H7" s="173"/>
      <c r="I7" s="173"/>
      <c r="J7" s="173"/>
      <c r="K7" s="173"/>
      <c r="L7" s="173"/>
      <c r="M7" s="173"/>
    </row>
    <row r="8" spans="1:24" outlineLevel="1" x14ac:dyDescent="0.25">
      <c r="D8" s="42"/>
      <c r="P8" s="42"/>
      <c r="Q8" s="42"/>
    </row>
    <row r="9" spans="1:24" s="89" customFormat="1" ht="14.45" customHeight="1" outlineLevel="1" x14ac:dyDescent="0.2">
      <c r="A9" s="166" t="s">
        <v>43</v>
      </c>
      <c r="B9" s="166" t="s">
        <v>60</v>
      </c>
      <c r="C9" s="166" t="s">
        <v>61</v>
      </c>
      <c r="D9" s="176" t="s">
        <v>62</v>
      </c>
      <c r="E9" s="176"/>
      <c r="F9" s="176"/>
      <c r="G9" s="176"/>
      <c r="H9" s="176"/>
      <c r="I9" s="97"/>
      <c r="J9" s="97"/>
      <c r="K9" s="97"/>
      <c r="L9" s="166" t="s">
        <v>63</v>
      </c>
      <c r="M9" s="166"/>
      <c r="N9" s="166" t="s">
        <v>64</v>
      </c>
      <c r="O9" s="166"/>
      <c r="P9" s="166"/>
      <c r="Q9" s="95"/>
      <c r="R9" s="166" t="s">
        <v>65</v>
      </c>
      <c r="S9" s="166"/>
      <c r="T9" s="166"/>
      <c r="U9" s="166" t="s">
        <v>90</v>
      </c>
      <c r="V9" s="182" t="s">
        <v>66</v>
      </c>
    </row>
    <row r="10" spans="1:24" s="89" customFormat="1" ht="14.45" customHeight="1" outlineLevel="1" x14ac:dyDescent="0.2">
      <c r="A10" s="166"/>
      <c r="B10" s="166"/>
      <c r="C10" s="166"/>
      <c r="D10" s="166" t="s">
        <v>67</v>
      </c>
      <c r="E10" s="166" t="s">
        <v>68</v>
      </c>
      <c r="F10" s="166"/>
      <c r="G10" s="166"/>
      <c r="H10" s="166"/>
      <c r="I10" s="95"/>
      <c r="J10" s="166" t="s">
        <v>85</v>
      </c>
      <c r="K10" s="175"/>
      <c r="L10" s="166" t="s">
        <v>69</v>
      </c>
      <c r="M10" s="166" t="s">
        <v>70</v>
      </c>
      <c r="N10" s="166" t="s">
        <v>71</v>
      </c>
      <c r="O10" s="166" t="s">
        <v>72</v>
      </c>
      <c r="P10" s="166" t="s">
        <v>55</v>
      </c>
      <c r="Q10" s="166" t="s">
        <v>73</v>
      </c>
      <c r="R10" s="166" t="s">
        <v>88</v>
      </c>
      <c r="S10" s="166" t="s">
        <v>74</v>
      </c>
      <c r="T10" s="166" t="s">
        <v>89</v>
      </c>
      <c r="U10" s="175"/>
      <c r="V10" s="182"/>
    </row>
    <row r="11" spans="1:24" s="89" customFormat="1" ht="22.15" customHeight="1" outlineLevel="1" x14ac:dyDescent="0.2">
      <c r="A11" s="166"/>
      <c r="B11" s="166"/>
      <c r="C11" s="166"/>
      <c r="D11" s="166"/>
      <c r="E11" s="95" t="s">
        <v>75</v>
      </c>
      <c r="F11" s="95" t="s">
        <v>76</v>
      </c>
      <c r="G11" s="95" t="s">
        <v>77</v>
      </c>
      <c r="H11" s="95" t="s">
        <v>78</v>
      </c>
      <c r="I11" s="95" t="s">
        <v>87</v>
      </c>
      <c r="J11" s="95" t="s">
        <v>86</v>
      </c>
      <c r="K11" s="95" t="s">
        <v>87</v>
      </c>
      <c r="L11" s="166"/>
      <c r="M11" s="166"/>
      <c r="N11" s="166"/>
      <c r="O11" s="166"/>
      <c r="P11" s="166"/>
      <c r="Q11" s="166"/>
      <c r="R11" s="166"/>
      <c r="S11" s="166"/>
      <c r="T11" s="166"/>
      <c r="U11" s="175"/>
      <c r="V11" s="182"/>
    </row>
    <row r="12" spans="1:24" s="89" customFormat="1" ht="11.25" outlineLevel="1" x14ac:dyDescent="0.2">
      <c r="A12" s="97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 t="s">
        <v>82</v>
      </c>
      <c r="J12" s="95" t="s">
        <v>48</v>
      </c>
      <c r="K12" s="95" t="s">
        <v>49</v>
      </c>
      <c r="L12" s="95" t="s">
        <v>50</v>
      </c>
      <c r="M12" s="95" t="s">
        <v>51</v>
      </c>
      <c r="N12" s="95" t="s">
        <v>52</v>
      </c>
      <c r="O12" s="95" t="s">
        <v>53</v>
      </c>
      <c r="P12" s="95" t="s">
        <v>54</v>
      </c>
      <c r="Q12" s="95" t="s">
        <v>91</v>
      </c>
      <c r="R12" s="95" t="s">
        <v>92</v>
      </c>
      <c r="S12" s="95" t="s">
        <v>93</v>
      </c>
      <c r="T12" s="95" t="s">
        <v>94</v>
      </c>
      <c r="U12" s="95" t="s">
        <v>95</v>
      </c>
      <c r="V12" s="95" t="s">
        <v>96</v>
      </c>
    </row>
    <row r="13" spans="1:24" s="92" customFormat="1" ht="22.5" outlineLevel="1" x14ac:dyDescent="0.25">
      <c r="A13" s="97" t="s">
        <v>41</v>
      </c>
      <c r="B13" s="98" t="s">
        <v>123</v>
      </c>
      <c r="C13" s="98" t="s">
        <v>124</v>
      </c>
      <c r="D13" s="62">
        <f>E13+F13+H13</f>
        <v>22638</v>
      </c>
      <c r="E13" s="99">
        <v>2172</v>
      </c>
      <c r="F13" s="99">
        <v>2400</v>
      </c>
      <c r="G13" s="99">
        <v>157</v>
      </c>
      <c r="H13" s="99">
        <v>18066</v>
      </c>
      <c r="I13" s="99"/>
      <c r="J13" s="99">
        <v>16762</v>
      </c>
      <c r="K13" s="99"/>
      <c r="L13" s="99">
        <v>195.61</v>
      </c>
      <c r="M13" s="99">
        <v>11.29</v>
      </c>
      <c r="N13" s="99">
        <v>1450</v>
      </c>
      <c r="O13" s="99">
        <v>1238</v>
      </c>
      <c r="P13" s="62">
        <f>D13+N13+O13+I13</f>
        <v>25326</v>
      </c>
      <c r="Q13" s="100"/>
      <c r="R13" s="101">
        <v>25863</v>
      </c>
      <c r="S13" s="71">
        <f>V13*0.2</f>
        <v>6885.4000000000005</v>
      </c>
      <c r="T13" s="62">
        <f t="shared" ref="T13:T17" si="0">P13-H13-I13</f>
        <v>7260</v>
      </c>
      <c r="U13" s="62">
        <f t="shared" ref="U13:U17" si="1">H13+I13-J13-K13</f>
        <v>1304</v>
      </c>
      <c r="V13" s="62">
        <f t="shared" ref="V13:V17" si="2">Q13+R13+T13+U13</f>
        <v>34427</v>
      </c>
      <c r="W13" s="91"/>
      <c r="X13" s="91"/>
    </row>
    <row r="14" spans="1:24" s="92" customFormat="1" ht="33.75" outlineLevel="1" x14ac:dyDescent="0.25">
      <c r="A14" s="97" t="s">
        <v>42</v>
      </c>
      <c r="B14" s="98" t="s">
        <v>125</v>
      </c>
      <c r="C14" s="98" t="s">
        <v>126</v>
      </c>
      <c r="D14" s="62">
        <f t="shared" ref="D14:D20" si="3">E14+F14+H14</f>
        <v>27227</v>
      </c>
      <c r="E14" s="99">
        <v>3858</v>
      </c>
      <c r="F14" s="99">
        <v>4038</v>
      </c>
      <c r="G14" s="99">
        <v>126</v>
      </c>
      <c r="H14" s="99">
        <v>19331</v>
      </c>
      <c r="I14" s="99"/>
      <c r="J14" s="99">
        <v>18155</v>
      </c>
      <c r="K14" s="99"/>
      <c r="L14" s="99">
        <v>365.2</v>
      </c>
      <c r="M14" s="99">
        <v>9.36</v>
      </c>
      <c r="N14" s="99">
        <v>3075</v>
      </c>
      <c r="O14" s="99">
        <v>2523</v>
      </c>
      <c r="P14" s="62">
        <f t="shared" ref="P14:P20" si="4">D14+N14+O14+I14</f>
        <v>32825</v>
      </c>
      <c r="Q14" s="102"/>
      <c r="R14" s="101">
        <v>46820</v>
      </c>
      <c r="S14" s="71">
        <f t="shared" ref="S14:S17" si="5">V14*0.2</f>
        <v>12298</v>
      </c>
      <c r="T14" s="62">
        <f t="shared" si="0"/>
        <v>13494</v>
      </c>
      <c r="U14" s="62">
        <f t="shared" si="1"/>
        <v>1176</v>
      </c>
      <c r="V14" s="62">
        <f t="shared" si="2"/>
        <v>61490</v>
      </c>
      <c r="W14" s="91"/>
      <c r="X14" s="91"/>
    </row>
    <row r="15" spans="1:24" s="92" customFormat="1" ht="22.5" outlineLevel="1" x14ac:dyDescent="0.25">
      <c r="A15" s="97" t="s">
        <v>115</v>
      </c>
      <c r="B15" s="98" t="s">
        <v>127</v>
      </c>
      <c r="C15" s="98" t="s">
        <v>128</v>
      </c>
      <c r="D15" s="62">
        <f t="shared" si="3"/>
        <v>852</v>
      </c>
      <c r="E15" s="99">
        <v>234</v>
      </c>
      <c r="F15" s="99">
        <v>18</v>
      </c>
      <c r="G15" s="99"/>
      <c r="H15" s="99">
        <v>600</v>
      </c>
      <c r="I15" s="99"/>
      <c r="J15" s="99">
        <v>437</v>
      </c>
      <c r="K15" s="99"/>
      <c r="L15" s="99">
        <v>22.96</v>
      </c>
      <c r="M15" s="99"/>
      <c r="N15" s="99">
        <v>211</v>
      </c>
      <c r="O15" s="99">
        <v>164</v>
      </c>
      <c r="P15" s="62">
        <f t="shared" si="4"/>
        <v>1227</v>
      </c>
      <c r="Q15" s="100"/>
      <c r="R15" s="101">
        <v>2870</v>
      </c>
      <c r="S15" s="71">
        <f t="shared" si="5"/>
        <v>732</v>
      </c>
      <c r="T15" s="62">
        <f t="shared" si="0"/>
        <v>627</v>
      </c>
      <c r="U15" s="62">
        <f t="shared" si="1"/>
        <v>163</v>
      </c>
      <c r="V15" s="62">
        <f t="shared" si="2"/>
        <v>3660</v>
      </c>
      <c r="W15" s="91"/>
      <c r="X15" s="91"/>
    </row>
    <row r="16" spans="1:24" s="92" customFormat="1" ht="22.5" outlineLevel="1" x14ac:dyDescent="0.25">
      <c r="A16" s="97" t="s">
        <v>114</v>
      </c>
      <c r="B16" s="98" t="s">
        <v>129</v>
      </c>
      <c r="C16" s="98" t="s">
        <v>130</v>
      </c>
      <c r="D16" s="62">
        <f t="shared" si="3"/>
        <v>31110</v>
      </c>
      <c r="E16" s="99">
        <v>3082</v>
      </c>
      <c r="F16" s="99">
        <v>5137</v>
      </c>
      <c r="G16" s="99">
        <v>239</v>
      </c>
      <c r="H16" s="99">
        <v>22891</v>
      </c>
      <c r="I16" s="99">
        <v>28028</v>
      </c>
      <c r="J16" s="99">
        <v>22144</v>
      </c>
      <c r="K16" s="99">
        <v>28028</v>
      </c>
      <c r="L16" s="99">
        <v>261.70999999999998</v>
      </c>
      <c r="M16" s="99">
        <v>18.21</v>
      </c>
      <c r="N16" s="99">
        <v>2653</v>
      </c>
      <c r="O16" s="99">
        <v>1990</v>
      </c>
      <c r="P16" s="62">
        <f t="shared" si="4"/>
        <v>63781</v>
      </c>
      <c r="Q16" s="100"/>
      <c r="R16" s="101">
        <v>34990</v>
      </c>
      <c r="S16" s="71">
        <f t="shared" si="5"/>
        <v>9719.8000000000011</v>
      </c>
      <c r="T16" s="62">
        <f t="shared" si="0"/>
        <v>12862</v>
      </c>
      <c r="U16" s="62">
        <f t="shared" si="1"/>
        <v>747</v>
      </c>
      <c r="V16" s="62">
        <f t="shared" si="2"/>
        <v>48599</v>
      </c>
      <c r="W16" s="91"/>
      <c r="X16" s="91"/>
    </row>
    <row r="17" spans="1:25" s="92" customFormat="1" ht="22.5" outlineLevel="1" x14ac:dyDescent="0.25">
      <c r="A17" s="97" t="s">
        <v>116</v>
      </c>
      <c r="B17" s="98" t="s">
        <v>131</v>
      </c>
      <c r="C17" s="98" t="s">
        <v>132</v>
      </c>
      <c r="D17" s="62">
        <f t="shared" si="3"/>
        <v>11154</v>
      </c>
      <c r="E17" s="99">
        <v>2981</v>
      </c>
      <c r="F17" s="99">
        <v>961</v>
      </c>
      <c r="G17" s="99"/>
      <c r="H17" s="99">
        <v>7212</v>
      </c>
      <c r="I17" s="99"/>
      <c r="J17" s="99">
        <v>7006</v>
      </c>
      <c r="K17" s="99"/>
      <c r="L17" s="99">
        <v>284.24</v>
      </c>
      <c r="M17" s="99"/>
      <c r="N17" s="99">
        <v>2981</v>
      </c>
      <c r="O17" s="99">
        <v>2087</v>
      </c>
      <c r="P17" s="62">
        <f t="shared" si="4"/>
        <v>16222</v>
      </c>
      <c r="Q17" s="100"/>
      <c r="R17" s="101">
        <v>35530</v>
      </c>
      <c r="S17" s="71">
        <f t="shared" si="5"/>
        <v>8949.2000000000007</v>
      </c>
      <c r="T17" s="62">
        <f t="shared" si="0"/>
        <v>9010</v>
      </c>
      <c r="U17" s="62">
        <f t="shared" si="1"/>
        <v>206</v>
      </c>
      <c r="V17" s="62">
        <f t="shared" si="2"/>
        <v>44746</v>
      </c>
      <c r="W17" s="91"/>
      <c r="X17" s="91"/>
    </row>
    <row r="18" spans="1:25" s="92" customFormat="1" ht="45" outlineLevel="1" x14ac:dyDescent="0.25">
      <c r="A18" s="97" t="s">
        <v>117</v>
      </c>
      <c r="B18" s="98" t="s">
        <v>133</v>
      </c>
      <c r="C18" s="98" t="s">
        <v>134</v>
      </c>
      <c r="D18" s="62">
        <f t="shared" si="3"/>
        <v>2698</v>
      </c>
      <c r="E18" s="99">
        <v>541</v>
      </c>
      <c r="F18" s="99">
        <v>64</v>
      </c>
      <c r="G18" s="99"/>
      <c r="H18" s="99">
        <v>2093</v>
      </c>
      <c r="I18" s="99"/>
      <c r="J18" s="99">
        <v>2083</v>
      </c>
      <c r="K18" s="99"/>
      <c r="L18" s="99">
        <v>54.37</v>
      </c>
      <c r="M18" s="99">
        <v>0.04</v>
      </c>
      <c r="N18" s="99">
        <v>487</v>
      </c>
      <c r="O18" s="99">
        <v>379</v>
      </c>
      <c r="P18" s="62">
        <f t="shared" si="4"/>
        <v>3564</v>
      </c>
      <c r="Q18" s="100"/>
      <c r="R18" s="101">
        <v>6801</v>
      </c>
      <c r="S18" s="71">
        <f>V18*0.2</f>
        <v>1656.4</v>
      </c>
      <c r="T18" s="62">
        <f>P18-H18-I18</f>
        <v>1471</v>
      </c>
      <c r="U18" s="62">
        <f>H18+I18-J18-K18</f>
        <v>10</v>
      </c>
      <c r="V18" s="62">
        <f>Q18+R18+T18+U18</f>
        <v>8282</v>
      </c>
      <c r="W18" s="91"/>
      <c r="X18" s="91"/>
    </row>
    <row r="19" spans="1:25" s="92" customFormat="1" ht="33.75" outlineLevel="1" x14ac:dyDescent="0.25">
      <c r="A19" s="97" t="s">
        <v>118</v>
      </c>
      <c r="B19" s="98" t="s">
        <v>135</v>
      </c>
      <c r="C19" s="98" t="s">
        <v>136</v>
      </c>
      <c r="D19" s="62">
        <f t="shared" si="3"/>
        <v>146979</v>
      </c>
      <c r="E19" s="99">
        <v>17043</v>
      </c>
      <c r="F19" s="99">
        <v>14813</v>
      </c>
      <c r="G19" s="99">
        <v>817</v>
      </c>
      <c r="H19" s="99">
        <v>115123</v>
      </c>
      <c r="I19" s="99">
        <v>350442</v>
      </c>
      <c r="J19" s="99">
        <v>105174</v>
      </c>
      <c r="K19" s="99">
        <v>350442</v>
      </c>
      <c r="L19" s="99">
        <v>1481.18</v>
      </c>
      <c r="M19" s="99">
        <v>61.13</v>
      </c>
      <c r="N19" s="99">
        <v>14332</v>
      </c>
      <c r="O19" s="99">
        <v>10827</v>
      </c>
      <c r="P19" s="62">
        <f t="shared" si="4"/>
        <v>522580</v>
      </c>
      <c r="Q19" s="100"/>
      <c r="R19" s="101">
        <v>192789</v>
      </c>
      <c r="S19" s="71">
        <f>V19*0.2</f>
        <v>51950.600000000006</v>
      </c>
      <c r="T19" s="62">
        <f>P19-H19-I19</f>
        <v>57015</v>
      </c>
      <c r="U19" s="62">
        <f>H19+I19-J19-K19</f>
        <v>9949</v>
      </c>
      <c r="V19" s="62">
        <f>Q19+R19+T19+U19</f>
        <v>259753</v>
      </c>
      <c r="W19" s="91"/>
      <c r="X19" s="91"/>
    </row>
    <row r="20" spans="1:25" s="92" customFormat="1" ht="33.75" outlineLevel="1" x14ac:dyDescent="0.25">
      <c r="A20" s="97" t="s">
        <v>137</v>
      </c>
      <c r="B20" s="98" t="s">
        <v>138</v>
      </c>
      <c r="C20" s="98" t="s">
        <v>139</v>
      </c>
      <c r="D20" s="62">
        <f t="shared" si="3"/>
        <v>53774</v>
      </c>
      <c r="E20" s="99">
        <v>12031</v>
      </c>
      <c r="F20" s="99">
        <v>4831</v>
      </c>
      <c r="G20" s="99"/>
      <c r="H20" s="99">
        <v>36912</v>
      </c>
      <c r="I20" s="99"/>
      <c r="J20" s="99">
        <v>36908</v>
      </c>
      <c r="K20" s="99"/>
      <c r="L20" s="99">
        <v>1122.46</v>
      </c>
      <c r="M20" s="99"/>
      <c r="N20" s="99">
        <v>12029</v>
      </c>
      <c r="O20" s="99">
        <v>8425</v>
      </c>
      <c r="P20" s="62">
        <f t="shared" si="4"/>
        <v>74228</v>
      </c>
      <c r="Q20" s="102"/>
      <c r="R20" s="101">
        <v>140308</v>
      </c>
      <c r="S20" s="71">
        <f>V20*0.2</f>
        <v>35525.599999999999</v>
      </c>
      <c r="T20" s="62">
        <f>P20-H20-I20</f>
        <v>37316</v>
      </c>
      <c r="U20" s="62">
        <f>H20+I20-J20-K20</f>
        <v>4</v>
      </c>
      <c r="V20" s="62">
        <f>Q20+R20+T20+U20</f>
        <v>177628</v>
      </c>
      <c r="W20" s="91"/>
      <c r="X20" s="91"/>
    </row>
    <row r="21" spans="1:25" s="89" customFormat="1" ht="11.25" outlineLevel="1" x14ac:dyDescent="0.2">
      <c r="A21" s="90"/>
      <c r="B21" s="87"/>
      <c r="C21" s="84" t="s">
        <v>79</v>
      </c>
      <c r="D21" s="85">
        <f>SUM(D13:D20)</f>
        <v>296432</v>
      </c>
      <c r="E21" s="85">
        <f t="shared" ref="E21:U21" si="6">SUM(E13:E20)</f>
        <v>41942</v>
      </c>
      <c r="F21" s="85">
        <f t="shared" si="6"/>
        <v>32262</v>
      </c>
      <c r="G21" s="85">
        <f t="shared" si="6"/>
        <v>1339</v>
      </c>
      <c r="H21" s="85">
        <f t="shared" si="6"/>
        <v>222228</v>
      </c>
      <c r="I21" s="85">
        <f t="shared" si="6"/>
        <v>378470</v>
      </c>
      <c r="J21" s="85">
        <f t="shared" si="6"/>
        <v>208669</v>
      </c>
      <c r="K21" s="85">
        <f t="shared" si="6"/>
        <v>378470</v>
      </c>
      <c r="L21" s="85">
        <f t="shared" si="6"/>
        <v>3787.73</v>
      </c>
      <c r="M21" s="85">
        <f t="shared" si="6"/>
        <v>100.03</v>
      </c>
      <c r="N21" s="85">
        <f t="shared" si="6"/>
        <v>37218</v>
      </c>
      <c r="O21" s="85">
        <f t="shared" si="6"/>
        <v>27633</v>
      </c>
      <c r="P21" s="85">
        <f>SUM(P13:P20)</f>
        <v>739753</v>
      </c>
      <c r="Q21" s="85">
        <f t="shared" si="6"/>
        <v>0</v>
      </c>
      <c r="R21" s="85">
        <f t="shared" si="6"/>
        <v>485971</v>
      </c>
      <c r="S21" s="85">
        <f t="shared" si="6"/>
        <v>127717.00000000003</v>
      </c>
      <c r="T21" s="85">
        <f t="shared" si="6"/>
        <v>139055</v>
      </c>
      <c r="U21" s="85">
        <f t="shared" si="6"/>
        <v>13559</v>
      </c>
      <c r="V21" s="85">
        <f>SUM(V13:V20)</f>
        <v>638585</v>
      </c>
    </row>
    <row r="22" spans="1:25" s="89" customFormat="1" ht="13.9" customHeight="1" x14ac:dyDescent="0.2">
      <c r="D22" s="46"/>
    </row>
    <row r="23" spans="1:25" s="89" customFormat="1" ht="11.25" x14ac:dyDescent="0.2">
      <c r="F23" s="174" t="s">
        <v>106</v>
      </c>
      <c r="G23" s="174"/>
      <c r="H23" s="174"/>
      <c r="I23" s="174"/>
      <c r="J23" s="174"/>
      <c r="K23" s="174"/>
      <c r="L23" s="174"/>
      <c r="M23" s="174"/>
    </row>
    <row r="24" spans="1:25" s="89" customFormat="1" ht="11.25" outlineLevel="1" x14ac:dyDescent="0.2">
      <c r="D24" s="46"/>
      <c r="P24" s="46"/>
      <c r="Q24" s="46"/>
    </row>
    <row r="25" spans="1:25" s="89" customFormat="1" ht="14.45" customHeight="1" outlineLevel="1" x14ac:dyDescent="0.2">
      <c r="A25" s="166" t="s">
        <v>43</v>
      </c>
      <c r="B25" s="166" t="s">
        <v>60</v>
      </c>
      <c r="C25" s="166" t="s">
        <v>61</v>
      </c>
      <c r="D25" s="176" t="s">
        <v>62</v>
      </c>
      <c r="E25" s="176"/>
      <c r="F25" s="176"/>
      <c r="G25" s="176"/>
      <c r="H25" s="176"/>
      <c r="I25" s="97"/>
      <c r="J25" s="97"/>
      <c r="K25" s="97"/>
      <c r="L25" s="166" t="s">
        <v>63</v>
      </c>
      <c r="M25" s="166"/>
      <c r="N25" s="166" t="s">
        <v>64</v>
      </c>
      <c r="O25" s="166"/>
      <c r="P25" s="166"/>
      <c r="Q25" s="95"/>
      <c r="R25" s="166" t="s">
        <v>65</v>
      </c>
      <c r="S25" s="166"/>
      <c r="T25" s="166"/>
      <c r="U25" s="166" t="s">
        <v>90</v>
      </c>
      <c r="V25" s="182" t="s">
        <v>66</v>
      </c>
    </row>
    <row r="26" spans="1:25" s="89" customFormat="1" ht="14.45" customHeight="1" outlineLevel="1" x14ac:dyDescent="0.2">
      <c r="A26" s="166"/>
      <c r="B26" s="166"/>
      <c r="C26" s="166"/>
      <c r="D26" s="166" t="s">
        <v>67</v>
      </c>
      <c r="E26" s="166" t="s">
        <v>68</v>
      </c>
      <c r="F26" s="166"/>
      <c r="G26" s="166"/>
      <c r="H26" s="166"/>
      <c r="I26" s="95"/>
      <c r="J26" s="166" t="s">
        <v>85</v>
      </c>
      <c r="K26" s="175"/>
      <c r="L26" s="166" t="s">
        <v>69</v>
      </c>
      <c r="M26" s="166" t="s">
        <v>70</v>
      </c>
      <c r="N26" s="166" t="s">
        <v>71</v>
      </c>
      <c r="O26" s="166" t="s">
        <v>72</v>
      </c>
      <c r="P26" s="166" t="s">
        <v>55</v>
      </c>
      <c r="Q26" s="166" t="s">
        <v>73</v>
      </c>
      <c r="R26" s="166" t="s">
        <v>88</v>
      </c>
      <c r="S26" s="166" t="s">
        <v>74</v>
      </c>
      <c r="T26" s="166" t="s">
        <v>89</v>
      </c>
      <c r="U26" s="175"/>
      <c r="V26" s="182"/>
    </row>
    <row r="27" spans="1:25" s="89" customFormat="1" ht="22.15" customHeight="1" outlineLevel="1" x14ac:dyDescent="0.2">
      <c r="A27" s="166"/>
      <c r="B27" s="166"/>
      <c r="C27" s="166"/>
      <c r="D27" s="166"/>
      <c r="E27" s="95" t="s">
        <v>75</v>
      </c>
      <c r="F27" s="95" t="s">
        <v>76</v>
      </c>
      <c r="G27" s="95" t="s">
        <v>77</v>
      </c>
      <c r="H27" s="95" t="s">
        <v>78</v>
      </c>
      <c r="I27" s="95" t="s">
        <v>87</v>
      </c>
      <c r="J27" s="95" t="s">
        <v>86</v>
      </c>
      <c r="K27" s="95" t="s">
        <v>87</v>
      </c>
      <c r="L27" s="166"/>
      <c r="M27" s="166"/>
      <c r="N27" s="166"/>
      <c r="O27" s="166"/>
      <c r="P27" s="166"/>
      <c r="Q27" s="166"/>
      <c r="R27" s="166"/>
      <c r="S27" s="166"/>
      <c r="T27" s="166"/>
      <c r="U27" s="175"/>
      <c r="V27" s="182"/>
    </row>
    <row r="28" spans="1:25" s="89" customFormat="1" ht="11.25" outlineLevel="1" x14ac:dyDescent="0.2">
      <c r="A28" s="97">
        <v>1</v>
      </c>
      <c r="B28" s="95">
        <v>2</v>
      </c>
      <c r="C28" s="95">
        <v>3</v>
      </c>
      <c r="D28" s="95">
        <v>4</v>
      </c>
      <c r="E28" s="95">
        <v>5</v>
      </c>
      <c r="F28" s="95">
        <v>6</v>
      </c>
      <c r="G28" s="95">
        <v>7</v>
      </c>
      <c r="H28" s="95">
        <v>8</v>
      </c>
      <c r="I28" s="95" t="s">
        <v>82</v>
      </c>
      <c r="J28" s="95" t="s">
        <v>48</v>
      </c>
      <c r="K28" s="95" t="s">
        <v>49</v>
      </c>
      <c r="L28" s="95" t="s">
        <v>50</v>
      </c>
      <c r="M28" s="95" t="s">
        <v>51</v>
      </c>
      <c r="N28" s="95" t="s">
        <v>52</v>
      </c>
      <c r="O28" s="95" t="s">
        <v>53</v>
      </c>
      <c r="P28" s="95" t="s">
        <v>54</v>
      </c>
      <c r="Q28" s="95" t="s">
        <v>91</v>
      </c>
      <c r="R28" s="95" t="s">
        <v>92</v>
      </c>
      <c r="S28" s="95" t="s">
        <v>93</v>
      </c>
      <c r="T28" s="95" t="s">
        <v>94</v>
      </c>
      <c r="U28" s="95" t="s">
        <v>95</v>
      </c>
      <c r="V28" s="95" t="s">
        <v>96</v>
      </c>
    </row>
    <row r="29" spans="1:25" s="92" customFormat="1" ht="22.5" outlineLevel="1" x14ac:dyDescent="0.25">
      <c r="A29" s="97" t="s">
        <v>41</v>
      </c>
      <c r="B29" s="98" t="s">
        <v>123</v>
      </c>
      <c r="C29" s="98" t="s">
        <v>124</v>
      </c>
      <c r="D29" s="65">
        <f>E29+F29+H29</f>
        <v>0</v>
      </c>
      <c r="E29" s="63">
        <f>E13*$C$2</f>
        <v>0</v>
      </c>
      <c r="F29" s="63">
        <f>F13*$C$3</f>
        <v>0</v>
      </c>
      <c r="G29" s="63">
        <f>G13*$C$2</f>
        <v>0</v>
      </c>
      <c r="H29" s="63">
        <f>H13*$C$4</f>
        <v>0</v>
      </c>
      <c r="I29" s="64">
        <f>I13*$C$5</f>
        <v>0</v>
      </c>
      <c r="J29" s="63">
        <f>J13*$C$4</f>
        <v>0</v>
      </c>
      <c r="K29" s="64">
        <f>K13*$C$5</f>
        <v>0</v>
      </c>
      <c r="L29" s="103">
        <v>195.61</v>
      </c>
      <c r="M29" s="103">
        <v>11.29</v>
      </c>
      <c r="N29" s="103">
        <f>N13*$C$2*0.85</f>
        <v>0</v>
      </c>
      <c r="O29" s="103">
        <f>O13*$C$2*0.8</f>
        <v>0</v>
      </c>
      <c r="P29" s="62">
        <f>D29+N29+O29+I29</f>
        <v>0</v>
      </c>
      <c r="Q29" s="65"/>
      <c r="R29" s="104">
        <v>25863</v>
      </c>
      <c r="S29" s="65">
        <f>V29*0.2</f>
        <v>5172.6000000000004</v>
      </c>
      <c r="T29" s="62">
        <f>P29-H29-I29</f>
        <v>0</v>
      </c>
      <c r="U29" s="62">
        <f>H29+I29-J29-K29</f>
        <v>0</v>
      </c>
      <c r="V29" s="62">
        <f>Q29+R29+T29+U29</f>
        <v>25863</v>
      </c>
      <c r="Y29" s="93"/>
    </row>
    <row r="30" spans="1:25" s="92" customFormat="1" ht="33.75" outlineLevel="1" x14ac:dyDescent="0.25">
      <c r="A30" s="97" t="s">
        <v>42</v>
      </c>
      <c r="B30" s="98" t="s">
        <v>125</v>
      </c>
      <c r="C30" s="98" t="s">
        <v>126</v>
      </c>
      <c r="D30" s="65">
        <f t="shared" ref="D30:D36" si="7">E30+F30+H30</f>
        <v>0</v>
      </c>
      <c r="E30" s="63">
        <f>E14*$C$2</f>
        <v>0</v>
      </c>
      <c r="F30" s="63">
        <f>F14*$C$3</f>
        <v>0</v>
      </c>
      <c r="G30" s="63">
        <f>G14*$C$2</f>
        <v>0</v>
      </c>
      <c r="H30" s="63">
        <f>H14*$C$4</f>
        <v>0</v>
      </c>
      <c r="I30" s="64">
        <f>I14*$C$5</f>
        <v>0</v>
      </c>
      <c r="J30" s="63">
        <f>J14*$C$4</f>
        <v>0</v>
      </c>
      <c r="K30" s="64">
        <f>K14*$C$5</f>
        <v>0</v>
      </c>
      <c r="L30" s="103">
        <v>365.2</v>
      </c>
      <c r="M30" s="103">
        <v>9.36</v>
      </c>
      <c r="N30" s="103">
        <f t="shared" ref="N30:N36" si="8">N14*$C$2*0.85</f>
        <v>0</v>
      </c>
      <c r="O30" s="103">
        <f t="shared" ref="O30:O36" si="9">O14*$C$2*0.8</f>
        <v>0</v>
      </c>
      <c r="P30" s="62">
        <f t="shared" ref="P30:P36" si="10">D30+N30+O30+I30</f>
        <v>0</v>
      </c>
      <c r="Q30" s="65"/>
      <c r="R30" s="104">
        <v>46820</v>
      </c>
      <c r="S30" s="65">
        <f t="shared" ref="S30:S33" si="11">V30*0.2</f>
        <v>9364</v>
      </c>
      <c r="T30" s="62">
        <f t="shared" ref="T30:T33" si="12">P30-H30-I30</f>
        <v>0</v>
      </c>
      <c r="U30" s="62">
        <f t="shared" ref="U30:U33" si="13">H30+I30-J30-K30</f>
        <v>0</v>
      </c>
      <c r="V30" s="62">
        <f t="shared" ref="V30:V33" si="14">Q30+R30+T30+U30</f>
        <v>46820</v>
      </c>
      <c r="Y30" s="93"/>
    </row>
    <row r="31" spans="1:25" s="92" customFormat="1" ht="22.5" outlineLevel="1" x14ac:dyDescent="0.25">
      <c r="A31" s="97" t="s">
        <v>115</v>
      </c>
      <c r="B31" s="98" t="s">
        <v>127</v>
      </c>
      <c r="C31" s="98" t="s">
        <v>128</v>
      </c>
      <c r="D31" s="65">
        <f t="shared" si="7"/>
        <v>0</v>
      </c>
      <c r="E31" s="63">
        <f t="shared" ref="E31:E36" si="15">E15*$C$2</f>
        <v>0</v>
      </c>
      <c r="F31" s="63">
        <f t="shared" ref="F31:F36" si="16">F15*$C$3</f>
        <v>0</v>
      </c>
      <c r="G31" s="63">
        <f t="shared" ref="G31:G36" si="17">G15*$C$2</f>
        <v>0</v>
      </c>
      <c r="H31" s="63">
        <f t="shared" ref="H31:H36" si="18">H15*$C$4</f>
        <v>0</v>
      </c>
      <c r="I31" s="64">
        <f t="shared" ref="I31:I36" si="19">I15*$C$5</f>
        <v>0</v>
      </c>
      <c r="J31" s="63">
        <f t="shared" ref="J31:J36" si="20">J15*$C$4</f>
        <v>0</v>
      </c>
      <c r="K31" s="64">
        <f t="shared" ref="K31:K36" si="21">K15*$C$5</f>
        <v>0</v>
      </c>
      <c r="L31" s="103">
        <v>22.96</v>
      </c>
      <c r="M31" s="103"/>
      <c r="N31" s="103">
        <f t="shared" si="8"/>
        <v>0</v>
      </c>
      <c r="O31" s="103">
        <f t="shared" si="9"/>
        <v>0</v>
      </c>
      <c r="P31" s="62">
        <f t="shared" si="10"/>
        <v>0</v>
      </c>
      <c r="Q31" s="65"/>
      <c r="R31" s="104">
        <v>2870</v>
      </c>
      <c r="S31" s="65">
        <f t="shared" ref="S31" si="22">V31*0.2</f>
        <v>574</v>
      </c>
      <c r="T31" s="62">
        <f t="shared" ref="T31" si="23">P31-H31-I31</f>
        <v>0</v>
      </c>
      <c r="U31" s="62">
        <f t="shared" ref="U31" si="24">H31+I31-J31-K31</f>
        <v>0</v>
      </c>
      <c r="V31" s="62">
        <f t="shared" ref="V31" si="25">Q31+R31+T31+U31</f>
        <v>2870</v>
      </c>
      <c r="Y31" s="93"/>
    </row>
    <row r="32" spans="1:25" s="92" customFormat="1" ht="22.5" outlineLevel="1" x14ac:dyDescent="0.25">
      <c r="A32" s="97" t="s">
        <v>114</v>
      </c>
      <c r="B32" s="98" t="s">
        <v>129</v>
      </c>
      <c r="C32" s="98" t="s">
        <v>130</v>
      </c>
      <c r="D32" s="65">
        <f t="shared" si="7"/>
        <v>0</v>
      </c>
      <c r="E32" s="63">
        <f t="shared" si="15"/>
        <v>0</v>
      </c>
      <c r="F32" s="63">
        <f t="shared" si="16"/>
        <v>0</v>
      </c>
      <c r="G32" s="63">
        <f t="shared" si="17"/>
        <v>0</v>
      </c>
      <c r="H32" s="63">
        <f t="shared" si="18"/>
        <v>0</v>
      </c>
      <c r="I32" s="64">
        <f t="shared" si="19"/>
        <v>0</v>
      </c>
      <c r="J32" s="63">
        <f t="shared" si="20"/>
        <v>0</v>
      </c>
      <c r="K32" s="64">
        <f t="shared" si="21"/>
        <v>0</v>
      </c>
      <c r="L32" s="103">
        <v>261.70999999999998</v>
      </c>
      <c r="M32" s="103">
        <v>18.21</v>
      </c>
      <c r="N32" s="103">
        <f t="shared" si="8"/>
        <v>0</v>
      </c>
      <c r="O32" s="103">
        <f t="shared" si="9"/>
        <v>0</v>
      </c>
      <c r="P32" s="62">
        <f t="shared" si="10"/>
        <v>0</v>
      </c>
      <c r="Q32" s="65"/>
      <c r="R32" s="104">
        <v>34990</v>
      </c>
      <c r="S32" s="65">
        <f t="shared" si="11"/>
        <v>6998</v>
      </c>
      <c r="T32" s="62">
        <f t="shared" si="12"/>
        <v>0</v>
      </c>
      <c r="U32" s="62">
        <f t="shared" si="13"/>
        <v>0</v>
      </c>
      <c r="V32" s="62">
        <f t="shared" si="14"/>
        <v>34990</v>
      </c>
      <c r="Y32" s="93"/>
    </row>
    <row r="33" spans="1:25" s="92" customFormat="1" ht="22.5" outlineLevel="1" x14ac:dyDescent="0.25">
      <c r="A33" s="97" t="s">
        <v>116</v>
      </c>
      <c r="B33" s="98" t="s">
        <v>131</v>
      </c>
      <c r="C33" s="98" t="s">
        <v>132</v>
      </c>
      <c r="D33" s="65">
        <f t="shared" si="7"/>
        <v>0</v>
      </c>
      <c r="E33" s="63">
        <f t="shared" si="15"/>
        <v>0</v>
      </c>
      <c r="F33" s="63">
        <f t="shared" si="16"/>
        <v>0</v>
      </c>
      <c r="G33" s="63">
        <f t="shared" si="17"/>
        <v>0</v>
      </c>
      <c r="H33" s="63">
        <f t="shared" si="18"/>
        <v>0</v>
      </c>
      <c r="I33" s="64">
        <f t="shared" si="19"/>
        <v>0</v>
      </c>
      <c r="J33" s="63">
        <f t="shared" si="20"/>
        <v>0</v>
      </c>
      <c r="K33" s="64">
        <f t="shared" si="21"/>
        <v>0</v>
      </c>
      <c r="L33" s="103">
        <v>284.24</v>
      </c>
      <c r="M33" s="103"/>
      <c r="N33" s="103">
        <f t="shared" si="8"/>
        <v>0</v>
      </c>
      <c r="O33" s="103">
        <f t="shared" si="9"/>
        <v>0</v>
      </c>
      <c r="P33" s="62">
        <f t="shared" si="10"/>
        <v>0</v>
      </c>
      <c r="Q33" s="65"/>
      <c r="R33" s="104">
        <v>35530</v>
      </c>
      <c r="S33" s="65">
        <f t="shared" si="11"/>
        <v>7106</v>
      </c>
      <c r="T33" s="62">
        <f t="shared" si="12"/>
        <v>0</v>
      </c>
      <c r="U33" s="62">
        <f t="shared" si="13"/>
        <v>0</v>
      </c>
      <c r="V33" s="62">
        <f t="shared" si="14"/>
        <v>35530</v>
      </c>
      <c r="Y33" s="93"/>
    </row>
    <row r="34" spans="1:25" s="92" customFormat="1" ht="45" outlineLevel="1" x14ac:dyDescent="0.25">
      <c r="A34" s="97" t="s">
        <v>117</v>
      </c>
      <c r="B34" s="98" t="s">
        <v>133</v>
      </c>
      <c r="C34" s="98" t="s">
        <v>134</v>
      </c>
      <c r="D34" s="65">
        <f t="shared" si="7"/>
        <v>0</v>
      </c>
      <c r="E34" s="63">
        <f t="shared" si="15"/>
        <v>0</v>
      </c>
      <c r="F34" s="63">
        <f t="shared" si="16"/>
        <v>0</v>
      </c>
      <c r="G34" s="63">
        <f t="shared" si="17"/>
        <v>0</v>
      </c>
      <c r="H34" s="63">
        <f t="shared" si="18"/>
        <v>0</v>
      </c>
      <c r="I34" s="64">
        <f t="shared" si="19"/>
        <v>0</v>
      </c>
      <c r="J34" s="63">
        <f t="shared" si="20"/>
        <v>0</v>
      </c>
      <c r="K34" s="64">
        <f t="shared" si="21"/>
        <v>0</v>
      </c>
      <c r="L34" s="103">
        <v>54.37</v>
      </c>
      <c r="M34" s="103">
        <v>0.04</v>
      </c>
      <c r="N34" s="103">
        <f t="shared" si="8"/>
        <v>0</v>
      </c>
      <c r="O34" s="103">
        <f t="shared" si="9"/>
        <v>0</v>
      </c>
      <c r="P34" s="62">
        <f t="shared" si="10"/>
        <v>0</v>
      </c>
      <c r="Q34" s="65"/>
      <c r="R34" s="104">
        <v>6801</v>
      </c>
      <c r="S34" s="65">
        <f>V34*0.2</f>
        <v>1360.2</v>
      </c>
      <c r="T34" s="62">
        <f>P34-H34-I34</f>
        <v>0</v>
      </c>
      <c r="U34" s="62">
        <f>H34+I34-J34-K34</f>
        <v>0</v>
      </c>
      <c r="V34" s="62">
        <f>Q34+R34+T34+U34</f>
        <v>6801</v>
      </c>
      <c r="Y34" s="93"/>
    </row>
    <row r="35" spans="1:25" s="92" customFormat="1" ht="33.75" outlineLevel="1" x14ac:dyDescent="0.25">
      <c r="A35" s="97" t="s">
        <v>118</v>
      </c>
      <c r="B35" s="98" t="s">
        <v>135</v>
      </c>
      <c r="C35" s="98" t="s">
        <v>136</v>
      </c>
      <c r="D35" s="65">
        <f t="shared" si="7"/>
        <v>0</v>
      </c>
      <c r="E35" s="63">
        <f t="shared" si="15"/>
        <v>0</v>
      </c>
      <c r="F35" s="63">
        <f t="shared" si="16"/>
        <v>0</v>
      </c>
      <c r="G35" s="63">
        <f t="shared" si="17"/>
        <v>0</v>
      </c>
      <c r="H35" s="63">
        <f t="shared" si="18"/>
        <v>0</v>
      </c>
      <c r="I35" s="64">
        <f t="shared" si="19"/>
        <v>0</v>
      </c>
      <c r="J35" s="63">
        <f t="shared" si="20"/>
        <v>0</v>
      </c>
      <c r="K35" s="64">
        <f t="shared" si="21"/>
        <v>0</v>
      </c>
      <c r="L35" s="103">
        <v>1481.18</v>
      </c>
      <c r="M35" s="103">
        <v>61.13</v>
      </c>
      <c r="N35" s="103">
        <f t="shared" si="8"/>
        <v>0</v>
      </c>
      <c r="O35" s="103">
        <f t="shared" si="9"/>
        <v>0</v>
      </c>
      <c r="P35" s="62">
        <f t="shared" si="10"/>
        <v>0</v>
      </c>
      <c r="Q35" s="65"/>
      <c r="R35" s="104">
        <v>192789</v>
      </c>
      <c r="S35" s="65">
        <f t="shared" ref="S35:S36" si="26">V35*0.2</f>
        <v>38557.800000000003</v>
      </c>
      <c r="T35" s="62">
        <f>P35-H35-I35</f>
        <v>0</v>
      </c>
      <c r="U35" s="62">
        <f t="shared" ref="U35" si="27">H35+I35-J35-K35</f>
        <v>0</v>
      </c>
      <c r="V35" s="62">
        <f>Q35+R35+T35+U35</f>
        <v>192789</v>
      </c>
      <c r="Y35" s="93"/>
    </row>
    <row r="36" spans="1:25" s="92" customFormat="1" ht="33.75" outlineLevel="1" x14ac:dyDescent="0.25">
      <c r="A36" s="97" t="s">
        <v>137</v>
      </c>
      <c r="B36" s="98" t="s">
        <v>138</v>
      </c>
      <c r="C36" s="98" t="s">
        <v>139</v>
      </c>
      <c r="D36" s="65">
        <f t="shared" si="7"/>
        <v>0</v>
      </c>
      <c r="E36" s="63">
        <f t="shared" si="15"/>
        <v>0</v>
      </c>
      <c r="F36" s="63">
        <f t="shared" si="16"/>
        <v>0</v>
      </c>
      <c r="G36" s="63">
        <f t="shared" si="17"/>
        <v>0</v>
      </c>
      <c r="H36" s="63">
        <f t="shared" si="18"/>
        <v>0</v>
      </c>
      <c r="I36" s="64">
        <f t="shared" si="19"/>
        <v>0</v>
      </c>
      <c r="J36" s="63">
        <f t="shared" si="20"/>
        <v>0</v>
      </c>
      <c r="K36" s="64">
        <f t="shared" si="21"/>
        <v>0</v>
      </c>
      <c r="L36" s="103">
        <v>1122.46</v>
      </c>
      <c r="M36" s="103"/>
      <c r="N36" s="103">
        <f t="shared" si="8"/>
        <v>0</v>
      </c>
      <c r="O36" s="103">
        <f t="shared" si="9"/>
        <v>0</v>
      </c>
      <c r="P36" s="62">
        <f t="shared" si="10"/>
        <v>0</v>
      </c>
      <c r="Q36" s="65"/>
      <c r="R36" s="104">
        <v>140308</v>
      </c>
      <c r="S36" s="65">
        <f t="shared" si="26"/>
        <v>28061.600000000002</v>
      </c>
      <c r="T36" s="62">
        <f t="shared" ref="T36" si="28">P36-H36-I36</f>
        <v>0</v>
      </c>
      <c r="U36" s="62">
        <f>H36+I36-J36-K36</f>
        <v>0</v>
      </c>
      <c r="V36" s="62">
        <f t="shared" ref="V36" si="29">Q36+R36+T36+U36</f>
        <v>140308</v>
      </c>
      <c r="Y36" s="93"/>
    </row>
    <row r="37" spans="1:25" s="89" customFormat="1" ht="11.25" outlineLevel="1" x14ac:dyDescent="0.2">
      <c r="A37" s="90"/>
      <c r="B37" s="90"/>
      <c r="C37" s="84" t="s">
        <v>79</v>
      </c>
      <c r="D37" s="85">
        <f t="shared" ref="D37:V37" si="30">SUM(D29:D36)</f>
        <v>0</v>
      </c>
      <c r="E37" s="85">
        <f t="shared" si="30"/>
        <v>0</v>
      </c>
      <c r="F37" s="85">
        <f t="shared" si="30"/>
        <v>0</v>
      </c>
      <c r="G37" s="85">
        <f t="shared" si="30"/>
        <v>0</v>
      </c>
      <c r="H37" s="85">
        <f t="shared" si="30"/>
        <v>0</v>
      </c>
      <c r="I37" s="85">
        <f t="shared" si="30"/>
        <v>0</v>
      </c>
      <c r="J37" s="85">
        <f t="shared" si="30"/>
        <v>0</v>
      </c>
      <c r="K37" s="85">
        <f t="shared" si="30"/>
        <v>0</v>
      </c>
      <c r="L37" s="85">
        <f t="shared" si="30"/>
        <v>3787.73</v>
      </c>
      <c r="M37" s="85">
        <f t="shared" si="30"/>
        <v>100.03</v>
      </c>
      <c r="N37" s="85">
        <f t="shared" si="30"/>
        <v>0</v>
      </c>
      <c r="O37" s="85">
        <f t="shared" si="30"/>
        <v>0</v>
      </c>
      <c r="P37" s="85">
        <f t="shared" si="30"/>
        <v>0</v>
      </c>
      <c r="Q37" s="85">
        <f t="shared" si="30"/>
        <v>0</v>
      </c>
      <c r="R37" s="85">
        <f t="shared" si="30"/>
        <v>485971</v>
      </c>
      <c r="S37" s="85">
        <f t="shared" si="30"/>
        <v>97194.200000000012</v>
      </c>
      <c r="T37" s="85">
        <f t="shared" si="30"/>
        <v>0</v>
      </c>
      <c r="U37" s="85">
        <f t="shared" si="30"/>
        <v>0</v>
      </c>
      <c r="V37" s="85">
        <f t="shared" si="30"/>
        <v>485971</v>
      </c>
      <c r="W37" s="46"/>
    </row>
    <row r="38" spans="1:25" s="89" customFormat="1" ht="13.9" customHeight="1" x14ac:dyDescent="0.2">
      <c r="D38" s="46"/>
      <c r="V38" s="105"/>
      <c r="W38" s="46"/>
    </row>
    <row r="39" spans="1:25" s="89" customFormat="1" ht="13.9" customHeight="1" x14ac:dyDescent="0.2">
      <c r="D39" s="46"/>
      <c r="P39" s="46"/>
    </row>
    <row r="40" spans="1:25" s="89" customFormat="1" ht="13.9" customHeight="1" x14ac:dyDescent="0.2">
      <c r="D40" s="46"/>
    </row>
    <row r="41" spans="1:25" s="89" customFormat="1" ht="11.25" x14ac:dyDescent="0.2">
      <c r="B41" s="172"/>
      <c r="C41" s="172"/>
      <c r="E41" s="174" t="s">
        <v>99</v>
      </c>
      <c r="F41" s="174"/>
      <c r="G41" s="174"/>
      <c r="H41" s="174"/>
      <c r="I41" s="174"/>
      <c r="J41" s="174"/>
      <c r="K41" s="174"/>
      <c r="L41" s="174"/>
      <c r="M41" s="174"/>
      <c r="N41" s="174"/>
      <c r="Q41" s="46"/>
      <c r="V41" s="46"/>
    </row>
    <row r="42" spans="1:25" s="89" customFormat="1" ht="11.25" x14ac:dyDescent="0.2">
      <c r="V42" s="46"/>
    </row>
    <row r="43" spans="1:25" s="89" customFormat="1" ht="11.25" x14ac:dyDescent="0.2">
      <c r="A43" s="169" t="s">
        <v>43</v>
      </c>
      <c r="B43" s="166" t="s">
        <v>60</v>
      </c>
      <c r="C43" s="166" t="s">
        <v>61</v>
      </c>
      <c r="D43" s="164" t="s">
        <v>62</v>
      </c>
      <c r="E43" s="165"/>
      <c r="F43" s="165"/>
      <c r="G43" s="165"/>
      <c r="H43" s="165"/>
      <c r="I43" s="94"/>
      <c r="J43" s="94"/>
      <c r="K43" s="94"/>
      <c r="L43" s="166" t="s">
        <v>63</v>
      </c>
      <c r="M43" s="166"/>
      <c r="N43" s="166" t="s">
        <v>64</v>
      </c>
      <c r="O43" s="166"/>
      <c r="P43" s="166"/>
      <c r="Q43" s="95"/>
      <c r="R43" s="166" t="s">
        <v>65</v>
      </c>
      <c r="S43" s="166"/>
      <c r="T43" s="166"/>
      <c r="U43" s="169" t="s">
        <v>90</v>
      </c>
      <c r="V43" s="179" t="s">
        <v>66</v>
      </c>
    </row>
    <row r="44" spans="1:25" s="89" customFormat="1" ht="11.25" x14ac:dyDescent="0.2">
      <c r="A44" s="170"/>
      <c r="B44" s="166"/>
      <c r="C44" s="166"/>
      <c r="D44" s="166" t="s">
        <v>67</v>
      </c>
      <c r="E44" s="166" t="s">
        <v>68</v>
      </c>
      <c r="F44" s="166"/>
      <c r="G44" s="166"/>
      <c r="H44" s="166"/>
      <c r="I44" s="96"/>
      <c r="J44" s="167" t="s">
        <v>85</v>
      </c>
      <c r="K44" s="168"/>
      <c r="L44" s="166" t="s">
        <v>69</v>
      </c>
      <c r="M44" s="166" t="s">
        <v>70</v>
      </c>
      <c r="N44" s="166" t="s">
        <v>71</v>
      </c>
      <c r="O44" s="166" t="s">
        <v>72</v>
      </c>
      <c r="P44" s="166" t="s">
        <v>55</v>
      </c>
      <c r="Q44" s="166" t="s">
        <v>73</v>
      </c>
      <c r="R44" s="166" t="s">
        <v>88</v>
      </c>
      <c r="S44" s="166" t="s">
        <v>74</v>
      </c>
      <c r="T44" s="166" t="s">
        <v>89</v>
      </c>
      <c r="U44" s="177"/>
      <c r="V44" s="180"/>
    </row>
    <row r="45" spans="1:25" s="89" customFormat="1" ht="22.5" x14ac:dyDescent="0.2">
      <c r="A45" s="171"/>
      <c r="B45" s="166"/>
      <c r="C45" s="166"/>
      <c r="D45" s="166"/>
      <c r="E45" s="95" t="s">
        <v>75</v>
      </c>
      <c r="F45" s="95" t="s">
        <v>76</v>
      </c>
      <c r="G45" s="95" t="s">
        <v>77</v>
      </c>
      <c r="H45" s="95" t="s">
        <v>78</v>
      </c>
      <c r="I45" s="95" t="s">
        <v>87</v>
      </c>
      <c r="J45" s="95" t="s">
        <v>86</v>
      </c>
      <c r="K45" s="95" t="s">
        <v>87</v>
      </c>
      <c r="L45" s="166"/>
      <c r="M45" s="166"/>
      <c r="N45" s="166"/>
      <c r="O45" s="166"/>
      <c r="P45" s="166"/>
      <c r="Q45" s="166"/>
      <c r="R45" s="166"/>
      <c r="S45" s="166"/>
      <c r="T45" s="166"/>
      <c r="U45" s="178"/>
      <c r="V45" s="181"/>
    </row>
    <row r="46" spans="1:25" s="89" customFormat="1" ht="11.25" x14ac:dyDescent="0.2">
      <c r="A46" s="97">
        <v>1</v>
      </c>
      <c r="B46" s="95">
        <v>2</v>
      </c>
      <c r="C46" s="95">
        <v>3</v>
      </c>
      <c r="D46" s="95">
        <v>4</v>
      </c>
      <c r="E46" s="95">
        <v>5</v>
      </c>
      <c r="F46" s="95">
        <v>6</v>
      </c>
      <c r="G46" s="95">
        <v>7</v>
      </c>
      <c r="H46" s="95">
        <v>8</v>
      </c>
      <c r="I46" s="95" t="s">
        <v>82</v>
      </c>
      <c r="J46" s="95" t="s">
        <v>48</v>
      </c>
      <c r="K46" s="95" t="s">
        <v>49</v>
      </c>
      <c r="L46" s="95" t="s">
        <v>50</v>
      </c>
      <c r="M46" s="95" t="s">
        <v>51</v>
      </c>
      <c r="N46" s="95" t="s">
        <v>52</v>
      </c>
      <c r="O46" s="95" t="s">
        <v>53</v>
      </c>
      <c r="P46" s="95" t="s">
        <v>54</v>
      </c>
      <c r="Q46" s="95" t="s">
        <v>91</v>
      </c>
      <c r="R46" s="95" t="s">
        <v>92</v>
      </c>
      <c r="S46" s="95" t="s">
        <v>93</v>
      </c>
      <c r="T46" s="95" t="s">
        <v>94</v>
      </c>
      <c r="U46" s="95" t="s">
        <v>95</v>
      </c>
      <c r="V46" s="95" t="s">
        <v>96</v>
      </c>
    </row>
    <row r="47" spans="1:25" s="92" customFormat="1" ht="22.5" x14ac:dyDescent="0.25">
      <c r="A47" s="97" t="s">
        <v>41</v>
      </c>
      <c r="B47" s="98" t="s">
        <v>123</v>
      </c>
      <c r="C47" s="98" t="s">
        <v>124</v>
      </c>
      <c r="D47" s="65">
        <f>E47+F47+H47</f>
        <v>0</v>
      </c>
      <c r="E47" s="63"/>
      <c r="F47" s="63"/>
      <c r="G47" s="63"/>
      <c r="H47" s="63"/>
      <c r="I47" s="64"/>
      <c r="J47" s="63"/>
      <c r="K47" s="64"/>
      <c r="L47" s="65"/>
      <c r="M47" s="65"/>
      <c r="N47" s="63"/>
      <c r="O47" s="63"/>
      <c r="P47" s="62">
        <f>D47+N47+O47+I47</f>
        <v>0</v>
      </c>
      <c r="Q47" s="65"/>
      <c r="R47" s="65"/>
      <c r="S47" s="65"/>
      <c r="T47" s="62">
        <f>P47-H47-I47</f>
        <v>0</v>
      </c>
      <c r="U47" s="62">
        <f>H47+I47-J47-K47</f>
        <v>0</v>
      </c>
      <c r="V47" s="62">
        <f>Q47+R47+T47+U47</f>
        <v>0</v>
      </c>
    </row>
    <row r="48" spans="1:25" s="92" customFormat="1" ht="33.75" x14ac:dyDescent="0.25">
      <c r="A48" s="97" t="s">
        <v>42</v>
      </c>
      <c r="B48" s="98" t="s">
        <v>125</v>
      </c>
      <c r="C48" s="98" t="s">
        <v>126</v>
      </c>
      <c r="D48" s="65">
        <f t="shared" ref="D48:D54" si="31">E48+F48+H48</f>
        <v>0</v>
      </c>
      <c r="E48" s="63"/>
      <c r="F48" s="63"/>
      <c r="G48" s="63"/>
      <c r="H48" s="63"/>
      <c r="I48" s="64"/>
      <c r="J48" s="63"/>
      <c r="K48" s="64"/>
      <c r="L48" s="65"/>
      <c r="M48" s="65"/>
      <c r="N48" s="63"/>
      <c r="O48" s="63"/>
      <c r="P48" s="62">
        <f t="shared" ref="P48:P54" si="32">D48+N48+O48+I48</f>
        <v>0</v>
      </c>
      <c r="Q48" s="65"/>
      <c r="R48" s="65"/>
      <c r="S48" s="65"/>
      <c r="T48" s="62">
        <f t="shared" ref="T48:T54" si="33">P48-H48-I48</f>
        <v>0</v>
      </c>
      <c r="U48" s="62">
        <f t="shared" ref="U48:U54" si="34">H48+I48-J48-K48</f>
        <v>0</v>
      </c>
      <c r="V48" s="62">
        <f t="shared" ref="V48:V54" si="35">Q48+R48+T48+U48</f>
        <v>0</v>
      </c>
    </row>
    <row r="49" spans="1:22" s="92" customFormat="1" ht="22.5" x14ac:dyDescent="0.25">
      <c r="A49" s="97" t="s">
        <v>115</v>
      </c>
      <c r="B49" s="98" t="s">
        <v>127</v>
      </c>
      <c r="C49" s="98" t="s">
        <v>128</v>
      </c>
      <c r="D49" s="65">
        <f t="shared" si="31"/>
        <v>0</v>
      </c>
      <c r="E49" s="63"/>
      <c r="F49" s="63"/>
      <c r="G49" s="63"/>
      <c r="H49" s="63"/>
      <c r="I49" s="64"/>
      <c r="J49" s="63"/>
      <c r="K49" s="64"/>
      <c r="L49" s="65"/>
      <c r="M49" s="65"/>
      <c r="N49" s="63"/>
      <c r="O49" s="63"/>
      <c r="P49" s="62">
        <f t="shared" si="32"/>
        <v>0</v>
      </c>
      <c r="Q49" s="65"/>
      <c r="R49" s="65"/>
      <c r="S49" s="65"/>
      <c r="T49" s="62">
        <f t="shared" si="33"/>
        <v>0</v>
      </c>
      <c r="U49" s="62">
        <f t="shared" si="34"/>
        <v>0</v>
      </c>
      <c r="V49" s="62">
        <f t="shared" si="35"/>
        <v>0</v>
      </c>
    </row>
    <row r="50" spans="1:22" s="92" customFormat="1" ht="22.5" x14ac:dyDescent="0.25">
      <c r="A50" s="97" t="s">
        <v>114</v>
      </c>
      <c r="B50" s="98" t="s">
        <v>129</v>
      </c>
      <c r="C50" s="98" t="s">
        <v>130</v>
      </c>
      <c r="D50" s="65">
        <f t="shared" si="31"/>
        <v>0</v>
      </c>
      <c r="E50" s="63"/>
      <c r="F50" s="63"/>
      <c r="G50" s="63"/>
      <c r="H50" s="63"/>
      <c r="I50" s="64"/>
      <c r="J50" s="63"/>
      <c r="K50" s="64"/>
      <c r="L50" s="65"/>
      <c r="M50" s="65"/>
      <c r="N50" s="63"/>
      <c r="O50" s="63"/>
      <c r="P50" s="62">
        <f t="shared" si="32"/>
        <v>0</v>
      </c>
      <c r="Q50" s="65"/>
      <c r="R50" s="65"/>
      <c r="S50" s="65"/>
      <c r="T50" s="62">
        <f t="shared" si="33"/>
        <v>0</v>
      </c>
      <c r="U50" s="62">
        <f t="shared" si="34"/>
        <v>0</v>
      </c>
      <c r="V50" s="62">
        <f t="shared" si="35"/>
        <v>0</v>
      </c>
    </row>
    <row r="51" spans="1:22" s="92" customFormat="1" ht="22.5" x14ac:dyDescent="0.25">
      <c r="A51" s="97" t="s">
        <v>116</v>
      </c>
      <c r="B51" s="98" t="s">
        <v>131</v>
      </c>
      <c r="C51" s="98" t="s">
        <v>132</v>
      </c>
      <c r="D51" s="65">
        <f t="shared" si="31"/>
        <v>0</v>
      </c>
      <c r="E51" s="63"/>
      <c r="F51" s="63"/>
      <c r="G51" s="63"/>
      <c r="H51" s="63"/>
      <c r="I51" s="64"/>
      <c r="J51" s="63"/>
      <c r="K51" s="64"/>
      <c r="L51" s="65"/>
      <c r="M51" s="65"/>
      <c r="N51" s="63"/>
      <c r="O51" s="63"/>
      <c r="P51" s="62">
        <f t="shared" si="32"/>
        <v>0</v>
      </c>
      <c r="Q51" s="65"/>
      <c r="R51" s="65"/>
      <c r="S51" s="65"/>
      <c r="T51" s="62">
        <f t="shared" si="33"/>
        <v>0</v>
      </c>
      <c r="U51" s="62">
        <f t="shared" si="34"/>
        <v>0</v>
      </c>
      <c r="V51" s="62">
        <f t="shared" si="35"/>
        <v>0</v>
      </c>
    </row>
    <row r="52" spans="1:22" s="92" customFormat="1" ht="45" x14ac:dyDescent="0.25">
      <c r="A52" s="97" t="s">
        <v>117</v>
      </c>
      <c r="B52" s="98" t="s">
        <v>133</v>
      </c>
      <c r="C52" s="98" t="s">
        <v>134</v>
      </c>
      <c r="D52" s="65">
        <f t="shared" si="31"/>
        <v>0</v>
      </c>
      <c r="E52" s="63"/>
      <c r="F52" s="63"/>
      <c r="G52" s="63"/>
      <c r="H52" s="63"/>
      <c r="I52" s="64"/>
      <c r="J52" s="63"/>
      <c r="K52" s="64"/>
      <c r="L52" s="65"/>
      <c r="M52" s="65"/>
      <c r="N52" s="63"/>
      <c r="O52" s="63"/>
      <c r="P52" s="62">
        <f t="shared" si="32"/>
        <v>0</v>
      </c>
      <c r="Q52" s="65"/>
      <c r="R52" s="65"/>
      <c r="S52" s="65"/>
      <c r="T52" s="62">
        <f t="shared" si="33"/>
        <v>0</v>
      </c>
      <c r="U52" s="62">
        <f t="shared" si="34"/>
        <v>0</v>
      </c>
      <c r="V52" s="62">
        <f t="shared" si="35"/>
        <v>0</v>
      </c>
    </row>
    <row r="53" spans="1:22" s="92" customFormat="1" ht="33.75" x14ac:dyDescent="0.25">
      <c r="A53" s="97" t="s">
        <v>118</v>
      </c>
      <c r="B53" s="98" t="s">
        <v>135</v>
      </c>
      <c r="C53" s="98" t="s">
        <v>136</v>
      </c>
      <c r="D53" s="65">
        <f t="shared" si="31"/>
        <v>0</v>
      </c>
      <c r="E53" s="63"/>
      <c r="F53" s="63"/>
      <c r="G53" s="63"/>
      <c r="H53" s="63"/>
      <c r="I53" s="64"/>
      <c r="J53" s="63"/>
      <c r="K53" s="64"/>
      <c r="L53" s="65"/>
      <c r="M53" s="65"/>
      <c r="N53" s="63"/>
      <c r="O53" s="63"/>
      <c r="P53" s="62">
        <f t="shared" si="32"/>
        <v>0</v>
      </c>
      <c r="Q53" s="65"/>
      <c r="R53" s="65"/>
      <c r="S53" s="65"/>
      <c r="T53" s="62">
        <f t="shared" si="33"/>
        <v>0</v>
      </c>
      <c r="U53" s="62">
        <f t="shared" si="34"/>
        <v>0</v>
      </c>
      <c r="V53" s="62">
        <f t="shared" si="35"/>
        <v>0</v>
      </c>
    </row>
    <row r="54" spans="1:22" s="92" customFormat="1" ht="33.75" x14ac:dyDescent="0.25">
      <c r="A54" s="97" t="s">
        <v>137</v>
      </c>
      <c r="B54" s="98" t="s">
        <v>138</v>
      </c>
      <c r="C54" s="98" t="s">
        <v>139</v>
      </c>
      <c r="D54" s="65">
        <f t="shared" si="31"/>
        <v>0</v>
      </c>
      <c r="E54" s="63"/>
      <c r="F54" s="63"/>
      <c r="G54" s="63"/>
      <c r="H54" s="63"/>
      <c r="I54" s="64"/>
      <c r="J54" s="63"/>
      <c r="K54" s="64"/>
      <c r="L54" s="65"/>
      <c r="M54" s="65"/>
      <c r="N54" s="63"/>
      <c r="O54" s="63"/>
      <c r="P54" s="62">
        <f t="shared" si="32"/>
        <v>0</v>
      </c>
      <c r="Q54" s="65"/>
      <c r="R54" s="65"/>
      <c r="S54" s="65"/>
      <c r="T54" s="62">
        <f t="shared" si="33"/>
        <v>0</v>
      </c>
      <c r="U54" s="62">
        <f t="shared" si="34"/>
        <v>0</v>
      </c>
      <c r="V54" s="62">
        <f t="shared" si="35"/>
        <v>0</v>
      </c>
    </row>
    <row r="55" spans="1:22" s="89" customFormat="1" ht="12" thickBot="1" x14ac:dyDescent="0.25">
      <c r="C55" s="44" t="s">
        <v>79</v>
      </c>
      <c r="D55" s="45">
        <f>SUM(D47:D54)</f>
        <v>0</v>
      </c>
      <c r="E55" s="45">
        <f t="shared" ref="E55:V55" si="36">SUM(E47:E54)</f>
        <v>0</v>
      </c>
      <c r="F55" s="45">
        <f t="shared" si="36"/>
        <v>0</v>
      </c>
      <c r="G55" s="45">
        <f t="shared" si="36"/>
        <v>0</v>
      </c>
      <c r="H55" s="45">
        <f t="shared" si="36"/>
        <v>0</v>
      </c>
      <c r="I55" s="45">
        <f t="shared" si="36"/>
        <v>0</v>
      </c>
      <c r="J55" s="45">
        <f t="shared" si="36"/>
        <v>0</v>
      </c>
      <c r="K55" s="45">
        <f t="shared" si="36"/>
        <v>0</v>
      </c>
      <c r="L55" s="45">
        <f t="shared" si="36"/>
        <v>0</v>
      </c>
      <c r="M55" s="45">
        <f t="shared" si="36"/>
        <v>0</v>
      </c>
      <c r="N55" s="45">
        <f t="shared" si="36"/>
        <v>0</v>
      </c>
      <c r="O55" s="45">
        <f t="shared" si="36"/>
        <v>0</v>
      </c>
      <c r="P55" s="45">
        <f t="shared" si="36"/>
        <v>0</v>
      </c>
      <c r="Q55" s="45">
        <f t="shared" si="36"/>
        <v>0</v>
      </c>
      <c r="R55" s="45">
        <f t="shared" si="36"/>
        <v>0</v>
      </c>
      <c r="S55" s="45">
        <f t="shared" si="36"/>
        <v>0</v>
      </c>
      <c r="T55" s="45">
        <f t="shared" si="36"/>
        <v>0</v>
      </c>
      <c r="U55" s="45">
        <f t="shared" si="36"/>
        <v>0</v>
      </c>
      <c r="V55" s="45">
        <f t="shared" si="36"/>
        <v>0</v>
      </c>
    </row>
    <row r="57" spans="1:22" x14ac:dyDescent="0.25">
      <c r="B57" s="66"/>
      <c r="C57" s="35" t="s">
        <v>101</v>
      </c>
    </row>
  </sheetData>
  <autoFilter ref="A12:V21"/>
  <mergeCells count="68">
    <mergeCell ref="Q26:Q27"/>
    <mergeCell ref="R26:R27"/>
    <mergeCell ref="S26:S27"/>
    <mergeCell ref="B25:B27"/>
    <mergeCell ref="C25:C27"/>
    <mergeCell ref="D25:H25"/>
    <mergeCell ref="L25:M25"/>
    <mergeCell ref="M26:M27"/>
    <mergeCell ref="B1:C1"/>
    <mergeCell ref="D26:D27"/>
    <mergeCell ref="E26:H26"/>
    <mergeCell ref="J26:K26"/>
    <mergeCell ref="L26:L27"/>
    <mergeCell ref="D10:D11"/>
    <mergeCell ref="V9:V11"/>
    <mergeCell ref="O10:O11"/>
    <mergeCell ref="N9:P9"/>
    <mergeCell ref="P10:P11"/>
    <mergeCell ref="T26:T27"/>
    <mergeCell ref="Q10:Q11"/>
    <mergeCell ref="S10:S11"/>
    <mergeCell ref="U9:U11"/>
    <mergeCell ref="R10:R11"/>
    <mergeCell ref="T10:T11"/>
    <mergeCell ref="R9:T9"/>
    <mergeCell ref="N25:P25"/>
    <mergeCell ref="R25:T25"/>
    <mergeCell ref="U25:U27"/>
    <mergeCell ref="V25:V27"/>
    <mergeCell ref="N26:N27"/>
    <mergeCell ref="R43:T43"/>
    <mergeCell ref="U43:U45"/>
    <mergeCell ref="V43:V45"/>
    <mergeCell ref="N44:N45"/>
    <mergeCell ref="O44:O45"/>
    <mergeCell ref="P44:P45"/>
    <mergeCell ref="Q44:Q45"/>
    <mergeCell ref="R44:R45"/>
    <mergeCell ref="S44:S45"/>
    <mergeCell ref="T44:T45"/>
    <mergeCell ref="L44:L45"/>
    <mergeCell ref="M44:M45"/>
    <mergeCell ref="F7:M7"/>
    <mergeCell ref="N43:P43"/>
    <mergeCell ref="F23:M23"/>
    <mergeCell ref="L9:M9"/>
    <mergeCell ref="L10:L11"/>
    <mergeCell ref="M10:M11"/>
    <mergeCell ref="N10:N11"/>
    <mergeCell ref="E41:N41"/>
    <mergeCell ref="L43:M43"/>
    <mergeCell ref="O26:O27"/>
    <mergeCell ref="P26:P27"/>
    <mergeCell ref="E10:H10"/>
    <mergeCell ref="J10:K10"/>
    <mergeCell ref="D9:H9"/>
    <mergeCell ref="A9:A11"/>
    <mergeCell ref="B9:B11"/>
    <mergeCell ref="C9:C11"/>
    <mergeCell ref="B43:B45"/>
    <mergeCell ref="C43:C45"/>
    <mergeCell ref="D43:H43"/>
    <mergeCell ref="D44:D45"/>
    <mergeCell ref="E44:H44"/>
    <mergeCell ref="J44:K44"/>
    <mergeCell ref="A25:A27"/>
    <mergeCell ref="A43:A45"/>
    <mergeCell ref="B41:C4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zoomScale="90" zoomScaleNormal="90" workbookViewId="0">
      <selection activeCell="H6" sqref="H6"/>
    </sheetView>
  </sheetViews>
  <sheetFormatPr defaultRowHeight="15" x14ac:dyDescent="0.25"/>
  <cols>
    <col min="1" max="1" width="4.42578125" customWidth="1"/>
    <col min="2" max="2" width="17.28515625" customWidth="1"/>
    <col min="3" max="3" width="35.7109375" customWidth="1"/>
    <col min="4" max="4" width="5.85546875" style="30" customWidth="1"/>
    <col min="5" max="5" width="9.42578125" customWidth="1"/>
    <col min="6" max="6" width="9.5703125" customWidth="1"/>
    <col min="7" max="7" width="12.42578125" customWidth="1"/>
    <col min="8" max="8" width="30.5703125" customWidth="1"/>
  </cols>
  <sheetData>
    <row r="1" spans="1:8" x14ac:dyDescent="0.25">
      <c r="A1" s="31"/>
      <c r="B1" s="32"/>
      <c r="C1" s="184" t="s">
        <v>98</v>
      </c>
      <c r="D1" s="185"/>
      <c r="E1" s="185"/>
      <c r="F1" s="185"/>
      <c r="G1" s="185"/>
      <c r="H1" s="186"/>
    </row>
    <row r="2" spans="1:8" ht="18.600000000000001" customHeight="1" x14ac:dyDescent="0.25">
      <c r="A2" s="192" t="s">
        <v>43</v>
      </c>
      <c r="B2" s="193" t="s">
        <v>44</v>
      </c>
      <c r="C2" s="190" t="s">
        <v>17</v>
      </c>
      <c r="D2" s="190" t="s">
        <v>45</v>
      </c>
      <c r="E2" s="190" t="s">
        <v>46</v>
      </c>
      <c r="F2" s="190" t="s">
        <v>97</v>
      </c>
      <c r="G2" s="188" t="s">
        <v>47</v>
      </c>
      <c r="H2" s="189" t="s">
        <v>59</v>
      </c>
    </row>
    <row r="3" spans="1:8" ht="18.75" customHeight="1" x14ac:dyDescent="0.25">
      <c r="A3" s="191"/>
      <c r="B3" s="191"/>
      <c r="C3" s="191"/>
      <c r="D3" s="191"/>
      <c r="E3" s="191"/>
      <c r="F3" s="191"/>
      <c r="G3" s="188"/>
      <c r="H3" s="189"/>
    </row>
    <row r="4" spans="1:8" ht="24.95" customHeight="1" x14ac:dyDescent="0.25">
      <c r="A4" s="191"/>
      <c r="B4" s="191"/>
      <c r="C4" s="191"/>
      <c r="D4" s="194"/>
      <c r="E4" s="191"/>
      <c r="F4" s="191"/>
      <c r="G4" s="188"/>
      <c r="H4" s="189"/>
    </row>
    <row r="5" spans="1:8" x14ac:dyDescent="0.25">
      <c r="A5" s="67">
        <v>1</v>
      </c>
      <c r="B5" s="67">
        <v>2</v>
      </c>
      <c r="C5" s="67">
        <v>3</v>
      </c>
      <c r="D5" s="67">
        <v>4</v>
      </c>
      <c r="E5" s="67">
        <v>5</v>
      </c>
      <c r="F5" s="67">
        <v>6</v>
      </c>
      <c r="G5" s="67">
        <v>7</v>
      </c>
      <c r="H5" s="67">
        <v>8</v>
      </c>
    </row>
    <row r="6" spans="1:8" ht="54" customHeight="1" x14ac:dyDescent="0.25">
      <c r="A6" s="68">
        <v>1</v>
      </c>
      <c r="B6" s="61"/>
      <c r="C6" s="69"/>
      <c r="D6" s="70"/>
      <c r="E6" s="71"/>
      <c r="F6" s="77"/>
      <c r="G6" s="71">
        <f>E6*F6</f>
        <v>0</v>
      </c>
      <c r="H6" s="79"/>
    </row>
    <row r="7" spans="1:8" ht="30.6" customHeight="1" x14ac:dyDescent="0.25">
      <c r="A7" s="68">
        <v>2</v>
      </c>
      <c r="B7" s="61"/>
      <c r="C7" s="69"/>
      <c r="D7" s="70"/>
      <c r="E7" s="71"/>
      <c r="F7" s="77"/>
      <c r="G7" s="71">
        <f t="shared" ref="G7:G85" si="0">E7*F7</f>
        <v>0</v>
      </c>
      <c r="H7" s="79"/>
    </row>
    <row r="8" spans="1:8" ht="30.6" customHeight="1" x14ac:dyDescent="0.25">
      <c r="A8" s="68">
        <v>3</v>
      </c>
      <c r="B8" s="61"/>
      <c r="C8" s="69"/>
      <c r="D8" s="70"/>
      <c r="E8" s="71"/>
      <c r="F8" s="77"/>
      <c r="G8" s="71">
        <f t="shared" si="0"/>
        <v>0</v>
      </c>
      <c r="H8" s="79"/>
    </row>
    <row r="9" spans="1:8" ht="30.6" customHeight="1" x14ac:dyDescent="0.25">
      <c r="A9" s="68">
        <v>4</v>
      </c>
      <c r="B9" s="61"/>
      <c r="C9" s="69"/>
      <c r="D9" s="70"/>
      <c r="E9" s="71"/>
      <c r="F9" s="77"/>
      <c r="G9" s="71">
        <f t="shared" si="0"/>
        <v>0</v>
      </c>
      <c r="H9" s="79"/>
    </row>
    <row r="10" spans="1:8" ht="30.6" customHeight="1" x14ac:dyDescent="0.25">
      <c r="A10" s="68">
        <v>5</v>
      </c>
      <c r="B10" s="61"/>
      <c r="C10" s="69"/>
      <c r="D10" s="70"/>
      <c r="E10" s="71"/>
      <c r="F10" s="77"/>
      <c r="G10" s="71">
        <f t="shared" si="0"/>
        <v>0</v>
      </c>
      <c r="H10" s="79"/>
    </row>
    <row r="11" spans="1:8" ht="30.6" customHeight="1" x14ac:dyDescent="0.25">
      <c r="A11" s="68">
        <v>6</v>
      </c>
      <c r="B11" s="61"/>
      <c r="C11" s="69"/>
      <c r="D11" s="70"/>
      <c r="E11" s="71"/>
      <c r="F11" s="77"/>
      <c r="G11" s="71">
        <f t="shared" si="0"/>
        <v>0</v>
      </c>
      <c r="H11" s="79"/>
    </row>
    <row r="12" spans="1:8" ht="30.6" customHeight="1" x14ac:dyDescent="0.25">
      <c r="A12" s="68">
        <v>7</v>
      </c>
      <c r="B12" s="61"/>
      <c r="C12" s="69"/>
      <c r="D12" s="70"/>
      <c r="E12" s="71"/>
      <c r="F12" s="77"/>
      <c r="G12" s="71">
        <f t="shared" si="0"/>
        <v>0</v>
      </c>
      <c r="H12" s="79"/>
    </row>
    <row r="13" spans="1:8" ht="30.6" customHeight="1" x14ac:dyDescent="0.25">
      <c r="A13" s="68">
        <v>8</v>
      </c>
      <c r="B13" s="61"/>
      <c r="C13" s="69"/>
      <c r="D13" s="70"/>
      <c r="E13" s="71"/>
      <c r="F13" s="77"/>
      <c r="G13" s="71">
        <f t="shared" si="0"/>
        <v>0</v>
      </c>
      <c r="H13" s="79"/>
    </row>
    <row r="14" spans="1:8" ht="24.6" customHeight="1" x14ac:dyDescent="0.25">
      <c r="A14" s="68">
        <v>9</v>
      </c>
      <c r="B14" s="61"/>
      <c r="C14" s="69"/>
      <c r="D14" s="70"/>
      <c r="E14" s="71"/>
      <c r="F14" s="77"/>
      <c r="G14" s="71">
        <f t="shared" si="0"/>
        <v>0</v>
      </c>
      <c r="H14" s="79"/>
    </row>
    <row r="15" spans="1:8" ht="24.6" customHeight="1" x14ac:dyDescent="0.25">
      <c r="A15" s="68">
        <v>10</v>
      </c>
      <c r="B15" s="61"/>
      <c r="C15" s="69"/>
      <c r="D15" s="70"/>
      <c r="E15" s="71"/>
      <c r="F15" s="77"/>
      <c r="G15" s="71">
        <f t="shared" si="0"/>
        <v>0</v>
      </c>
      <c r="H15" s="79"/>
    </row>
    <row r="16" spans="1:8" ht="24.6" customHeight="1" x14ac:dyDescent="0.25">
      <c r="A16" s="68">
        <v>11</v>
      </c>
      <c r="B16" s="61"/>
      <c r="C16" s="69"/>
      <c r="D16" s="70"/>
      <c r="E16" s="71"/>
      <c r="F16" s="77"/>
      <c r="G16" s="71">
        <f t="shared" si="0"/>
        <v>0</v>
      </c>
      <c r="H16" s="79"/>
    </row>
    <row r="17" spans="1:8" ht="24.6" customHeight="1" x14ac:dyDescent="0.25">
      <c r="A17" s="68">
        <v>12</v>
      </c>
      <c r="B17" s="61"/>
      <c r="C17" s="69"/>
      <c r="D17" s="70"/>
      <c r="E17" s="71"/>
      <c r="F17" s="77"/>
      <c r="G17" s="71">
        <f t="shared" si="0"/>
        <v>0</v>
      </c>
      <c r="H17" s="79"/>
    </row>
    <row r="18" spans="1:8" ht="24.6" customHeight="1" x14ac:dyDescent="0.25">
      <c r="A18" s="68">
        <v>13</v>
      </c>
      <c r="B18" s="61"/>
      <c r="C18" s="69"/>
      <c r="D18" s="70"/>
      <c r="E18" s="71"/>
      <c r="F18" s="77"/>
      <c r="G18" s="71">
        <f t="shared" si="0"/>
        <v>0</v>
      </c>
      <c r="H18" s="79"/>
    </row>
    <row r="19" spans="1:8" ht="24.6" customHeight="1" x14ac:dyDescent="0.25">
      <c r="A19" s="68">
        <v>14</v>
      </c>
      <c r="B19" s="61"/>
      <c r="C19" s="69"/>
      <c r="D19" s="70"/>
      <c r="E19" s="71"/>
      <c r="F19" s="77"/>
      <c r="G19" s="71">
        <f t="shared" si="0"/>
        <v>0</v>
      </c>
      <c r="H19" s="79"/>
    </row>
    <row r="20" spans="1:8" ht="24.6" customHeight="1" x14ac:dyDescent="0.25">
      <c r="A20" s="68">
        <v>15</v>
      </c>
      <c r="B20" s="61"/>
      <c r="C20" s="69"/>
      <c r="D20" s="70"/>
      <c r="E20" s="71"/>
      <c r="F20" s="77"/>
      <c r="G20" s="71">
        <f t="shared" si="0"/>
        <v>0</v>
      </c>
      <c r="H20" s="79"/>
    </row>
    <row r="21" spans="1:8" ht="24.6" customHeight="1" x14ac:dyDescent="0.25">
      <c r="A21" s="68">
        <v>16</v>
      </c>
      <c r="B21" s="61"/>
      <c r="C21" s="69"/>
      <c r="D21" s="70"/>
      <c r="E21" s="71"/>
      <c r="F21" s="77"/>
      <c r="G21" s="71">
        <f t="shared" si="0"/>
        <v>0</v>
      </c>
      <c r="H21" s="79"/>
    </row>
    <row r="22" spans="1:8" ht="24.6" customHeight="1" x14ac:dyDescent="0.25">
      <c r="A22" s="68">
        <v>17</v>
      </c>
      <c r="B22" s="61"/>
      <c r="C22" s="69"/>
      <c r="D22" s="70"/>
      <c r="E22" s="71"/>
      <c r="F22" s="77"/>
      <c r="G22" s="71">
        <f t="shared" si="0"/>
        <v>0</v>
      </c>
      <c r="H22" s="79"/>
    </row>
    <row r="23" spans="1:8" ht="24.6" customHeight="1" x14ac:dyDescent="0.25">
      <c r="A23" s="68">
        <v>18</v>
      </c>
      <c r="B23" s="61"/>
      <c r="C23" s="69"/>
      <c r="D23" s="70"/>
      <c r="E23" s="71"/>
      <c r="F23" s="77"/>
      <c r="G23" s="71">
        <f t="shared" si="0"/>
        <v>0</v>
      </c>
      <c r="H23" s="79"/>
    </row>
    <row r="24" spans="1:8" ht="24.6" customHeight="1" x14ac:dyDescent="0.25">
      <c r="A24" s="68">
        <v>19</v>
      </c>
      <c r="B24" s="61"/>
      <c r="C24" s="69"/>
      <c r="D24" s="70"/>
      <c r="E24" s="71"/>
      <c r="F24" s="77"/>
      <c r="G24" s="71">
        <f t="shared" si="0"/>
        <v>0</v>
      </c>
      <c r="H24" s="79"/>
    </row>
    <row r="25" spans="1:8" ht="24.6" customHeight="1" x14ac:dyDescent="0.25">
      <c r="A25" s="68">
        <v>20</v>
      </c>
      <c r="B25" s="61"/>
      <c r="C25" s="69"/>
      <c r="D25" s="70"/>
      <c r="E25" s="71"/>
      <c r="F25" s="77"/>
      <c r="G25" s="71">
        <f t="shared" si="0"/>
        <v>0</v>
      </c>
      <c r="H25" s="79"/>
    </row>
    <row r="26" spans="1:8" ht="24.6" customHeight="1" x14ac:dyDescent="0.25">
      <c r="A26" s="68">
        <v>21</v>
      </c>
      <c r="B26" s="61"/>
      <c r="C26" s="69"/>
      <c r="D26" s="70"/>
      <c r="E26" s="71"/>
      <c r="F26" s="77"/>
      <c r="G26" s="71">
        <f t="shared" si="0"/>
        <v>0</v>
      </c>
      <c r="H26" s="79"/>
    </row>
    <row r="27" spans="1:8" ht="24.6" customHeight="1" x14ac:dyDescent="0.25">
      <c r="A27" s="68">
        <v>22</v>
      </c>
      <c r="B27" s="61"/>
      <c r="C27" s="69"/>
      <c r="D27" s="70"/>
      <c r="E27" s="71"/>
      <c r="F27" s="77"/>
      <c r="G27" s="71">
        <f t="shared" si="0"/>
        <v>0</v>
      </c>
      <c r="H27" s="79"/>
    </row>
    <row r="28" spans="1:8" ht="24.6" customHeight="1" x14ac:dyDescent="0.25">
      <c r="A28" s="68">
        <v>23</v>
      </c>
      <c r="B28" s="61"/>
      <c r="C28" s="69"/>
      <c r="D28" s="70"/>
      <c r="E28" s="71"/>
      <c r="F28" s="77"/>
      <c r="G28" s="71">
        <f t="shared" si="0"/>
        <v>0</v>
      </c>
      <c r="H28" s="79"/>
    </row>
    <row r="29" spans="1:8" ht="24.6" customHeight="1" x14ac:dyDescent="0.25">
      <c r="A29" s="68">
        <v>24</v>
      </c>
      <c r="B29" s="61"/>
      <c r="C29" s="69"/>
      <c r="D29" s="70"/>
      <c r="E29" s="71"/>
      <c r="F29" s="77"/>
      <c r="G29" s="71">
        <f t="shared" si="0"/>
        <v>0</v>
      </c>
      <c r="H29" s="79"/>
    </row>
    <row r="30" spans="1:8" ht="24.6" customHeight="1" x14ac:dyDescent="0.25">
      <c r="A30" s="68">
        <v>25</v>
      </c>
      <c r="B30" s="61"/>
      <c r="C30" s="69"/>
      <c r="D30" s="70"/>
      <c r="E30" s="71"/>
      <c r="F30" s="77"/>
      <c r="G30" s="71">
        <f t="shared" si="0"/>
        <v>0</v>
      </c>
      <c r="H30" s="79"/>
    </row>
    <row r="31" spans="1:8" ht="24.6" customHeight="1" x14ac:dyDescent="0.25">
      <c r="A31" s="68">
        <v>26</v>
      </c>
      <c r="B31" s="61"/>
      <c r="C31" s="69"/>
      <c r="D31" s="70"/>
      <c r="E31" s="71"/>
      <c r="F31" s="77"/>
      <c r="G31" s="71">
        <f t="shared" si="0"/>
        <v>0</v>
      </c>
      <c r="H31" s="79"/>
    </row>
    <row r="32" spans="1:8" ht="24.6" customHeight="1" x14ac:dyDescent="0.25">
      <c r="A32" s="68">
        <v>27</v>
      </c>
      <c r="B32" s="61"/>
      <c r="C32" s="69"/>
      <c r="D32" s="70"/>
      <c r="E32" s="71"/>
      <c r="F32" s="77"/>
      <c r="G32" s="71">
        <f t="shared" si="0"/>
        <v>0</v>
      </c>
      <c r="H32" s="79"/>
    </row>
    <row r="33" spans="1:8" ht="24.6" customHeight="1" x14ac:dyDescent="0.25">
      <c r="A33" s="68">
        <v>28</v>
      </c>
      <c r="B33" s="61"/>
      <c r="C33" s="69"/>
      <c r="D33" s="70"/>
      <c r="E33" s="71"/>
      <c r="F33" s="77"/>
      <c r="G33" s="71">
        <f t="shared" si="0"/>
        <v>0</v>
      </c>
      <c r="H33" s="79"/>
    </row>
    <row r="34" spans="1:8" ht="24.6" customHeight="1" x14ac:dyDescent="0.25">
      <c r="A34" s="68">
        <v>29</v>
      </c>
      <c r="B34" s="61"/>
      <c r="C34" s="69"/>
      <c r="D34" s="70"/>
      <c r="E34" s="71"/>
      <c r="F34" s="77"/>
      <c r="G34" s="71">
        <f t="shared" si="0"/>
        <v>0</v>
      </c>
      <c r="H34" s="79"/>
    </row>
    <row r="35" spans="1:8" ht="24.6" customHeight="1" x14ac:dyDescent="0.25">
      <c r="A35" s="68">
        <v>30</v>
      </c>
      <c r="B35" s="61"/>
      <c r="C35" s="69"/>
      <c r="D35" s="70"/>
      <c r="E35" s="71"/>
      <c r="F35" s="77"/>
      <c r="G35" s="71">
        <f t="shared" si="0"/>
        <v>0</v>
      </c>
      <c r="H35" s="79"/>
    </row>
    <row r="36" spans="1:8" ht="24.6" customHeight="1" x14ac:dyDescent="0.25">
      <c r="A36" s="68">
        <v>31</v>
      </c>
      <c r="B36" s="61"/>
      <c r="C36" s="69"/>
      <c r="D36" s="70"/>
      <c r="E36" s="71"/>
      <c r="F36" s="77"/>
      <c r="G36" s="71">
        <f t="shared" si="0"/>
        <v>0</v>
      </c>
      <c r="H36" s="79"/>
    </row>
    <row r="37" spans="1:8" ht="24.6" customHeight="1" x14ac:dyDescent="0.25">
      <c r="A37" s="68">
        <v>32</v>
      </c>
      <c r="B37" s="61"/>
      <c r="C37" s="69"/>
      <c r="D37" s="70"/>
      <c r="E37" s="71"/>
      <c r="F37" s="77"/>
      <c r="G37" s="71">
        <f t="shared" si="0"/>
        <v>0</v>
      </c>
      <c r="H37" s="79"/>
    </row>
    <row r="38" spans="1:8" ht="24.6" customHeight="1" x14ac:dyDescent="0.25">
      <c r="A38" s="68">
        <v>33</v>
      </c>
      <c r="B38" s="61"/>
      <c r="C38" s="69"/>
      <c r="D38" s="70"/>
      <c r="E38" s="71"/>
      <c r="F38" s="77"/>
      <c r="G38" s="71">
        <f t="shared" si="0"/>
        <v>0</v>
      </c>
      <c r="H38" s="79"/>
    </row>
    <row r="39" spans="1:8" ht="24.6" customHeight="1" x14ac:dyDescent="0.25">
      <c r="A39" s="68">
        <v>34</v>
      </c>
      <c r="B39" s="61"/>
      <c r="C39" s="69"/>
      <c r="D39" s="70"/>
      <c r="E39" s="71"/>
      <c r="F39" s="77"/>
      <c r="G39" s="71">
        <f t="shared" si="0"/>
        <v>0</v>
      </c>
      <c r="H39" s="79"/>
    </row>
    <row r="40" spans="1:8" ht="28.9" customHeight="1" x14ac:dyDescent="0.25">
      <c r="A40" s="68">
        <v>35</v>
      </c>
      <c r="B40" s="61"/>
      <c r="C40" s="69"/>
      <c r="D40" s="70"/>
      <c r="E40" s="71"/>
      <c r="F40" s="77"/>
      <c r="G40" s="71">
        <f t="shared" si="0"/>
        <v>0</v>
      </c>
      <c r="H40" s="79"/>
    </row>
    <row r="41" spans="1:8" ht="24.6" customHeight="1" x14ac:dyDescent="0.25">
      <c r="A41" s="68">
        <v>36</v>
      </c>
      <c r="B41" s="61"/>
      <c r="C41" s="69"/>
      <c r="D41" s="70"/>
      <c r="E41" s="71"/>
      <c r="F41" s="77"/>
      <c r="G41" s="71">
        <f t="shared" si="0"/>
        <v>0</v>
      </c>
      <c r="H41" s="79"/>
    </row>
    <row r="42" spans="1:8" ht="24.6" customHeight="1" x14ac:dyDescent="0.25">
      <c r="A42" s="68">
        <v>37</v>
      </c>
      <c r="B42" s="61"/>
      <c r="C42" s="69"/>
      <c r="D42" s="70"/>
      <c r="E42" s="71"/>
      <c r="F42" s="77"/>
      <c r="G42" s="71">
        <f t="shared" si="0"/>
        <v>0</v>
      </c>
      <c r="H42" s="79"/>
    </row>
    <row r="43" spans="1:8" ht="24.6" customHeight="1" x14ac:dyDescent="0.25">
      <c r="A43" s="68">
        <v>38</v>
      </c>
      <c r="B43" s="61"/>
      <c r="C43" s="69"/>
      <c r="D43" s="70"/>
      <c r="E43" s="71"/>
      <c r="F43" s="77"/>
      <c r="G43" s="71">
        <f t="shared" si="0"/>
        <v>0</v>
      </c>
      <c r="H43" s="79"/>
    </row>
    <row r="44" spans="1:8" ht="24.6" customHeight="1" x14ac:dyDescent="0.25">
      <c r="A44" s="68">
        <v>39</v>
      </c>
      <c r="B44" s="61"/>
      <c r="C44" s="69"/>
      <c r="D44" s="70"/>
      <c r="E44" s="71"/>
      <c r="F44" s="77"/>
      <c r="G44" s="71">
        <f t="shared" si="0"/>
        <v>0</v>
      </c>
      <c r="H44" s="79"/>
    </row>
    <row r="45" spans="1:8" ht="24.6" customHeight="1" x14ac:dyDescent="0.25">
      <c r="A45" s="68">
        <v>40</v>
      </c>
      <c r="B45" s="61"/>
      <c r="C45" s="69"/>
      <c r="D45" s="70"/>
      <c r="E45" s="71"/>
      <c r="F45" s="77"/>
      <c r="G45" s="71">
        <f t="shared" si="0"/>
        <v>0</v>
      </c>
      <c r="H45" s="79"/>
    </row>
    <row r="46" spans="1:8" ht="24.6" customHeight="1" x14ac:dyDescent="0.25">
      <c r="A46" s="68">
        <v>41</v>
      </c>
      <c r="B46" s="61"/>
      <c r="C46" s="69"/>
      <c r="D46" s="70"/>
      <c r="E46" s="71"/>
      <c r="F46" s="77"/>
      <c r="G46" s="71">
        <f t="shared" si="0"/>
        <v>0</v>
      </c>
      <c r="H46" s="79"/>
    </row>
    <row r="47" spans="1:8" ht="24.6" customHeight="1" x14ac:dyDescent="0.25">
      <c r="A47" s="68">
        <v>42</v>
      </c>
      <c r="B47" s="61"/>
      <c r="C47" s="69"/>
      <c r="D47" s="70"/>
      <c r="E47" s="71"/>
      <c r="F47" s="77"/>
      <c r="G47" s="71">
        <f t="shared" si="0"/>
        <v>0</v>
      </c>
      <c r="H47" s="79"/>
    </row>
    <row r="48" spans="1:8" ht="24.6" customHeight="1" x14ac:dyDescent="0.25">
      <c r="A48" s="68">
        <v>43</v>
      </c>
      <c r="B48" s="61"/>
      <c r="C48" s="69"/>
      <c r="D48" s="70"/>
      <c r="E48" s="71"/>
      <c r="F48" s="77"/>
      <c r="G48" s="71">
        <f t="shared" si="0"/>
        <v>0</v>
      </c>
      <c r="H48" s="79"/>
    </row>
    <row r="49" spans="1:8" ht="24.6" customHeight="1" x14ac:dyDescent="0.25">
      <c r="A49" s="68">
        <v>44</v>
      </c>
      <c r="B49" s="61"/>
      <c r="C49" s="69"/>
      <c r="D49" s="70"/>
      <c r="E49" s="71"/>
      <c r="F49" s="77"/>
      <c r="G49" s="71">
        <f t="shared" si="0"/>
        <v>0</v>
      </c>
      <c r="H49" s="79"/>
    </row>
    <row r="50" spans="1:8" ht="24.6" customHeight="1" x14ac:dyDescent="0.25">
      <c r="A50" s="68">
        <v>45</v>
      </c>
      <c r="B50" s="61"/>
      <c r="C50" s="69"/>
      <c r="D50" s="70"/>
      <c r="E50" s="71"/>
      <c r="F50" s="77"/>
      <c r="G50" s="71">
        <f t="shared" si="0"/>
        <v>0</v>
      </c>
      <c r="H50" s="79"/>
    </row>
    <row r="51" spans="1:8" ht="24.6" customHeight="1" x14ac:dyDescent="0.25">
      <c r="A51" s="68">
        <v>46</v>
      </c>
      <c r="B51" s="61"/>
      <c r="C51" s="69"/>
      <c r="D51" s="70"/>
      <c r="E51" s="71"/>
      <c r="F51" s="77"/>
      <c r="G51" s="71">
        <f t="shared" si="0"/>
        <v>0</v>
      </c>
      <c r="H51" s="79"/>
    </row>
    <row r="52" spans="1:8" ht="24.6" customHeight="1" x14ac:dyDescent="0.25">
      <c r="A52" s="68">
        <v>47</v>
      </c>
      <c r="B52" s="61"/>
      <c r="C52" s="69"/>
      <c r="D52" s="70"/>
      <c r="E52" s="71"/>
      <c r="F52" s="77"/>
      <c r="G52" s="71">
        <f t="shared" si="0"/>
        <v>0</v>
      </c>
      <c r="H52" s="79"/>
    </row>
    <row r="53" spans="1:8" ht="24.6" customHeight="1" x14ac:dyDescent="0.25">
      <c r="A53" s="68">
        <v>48</v>
      </c>
      <c r="B53" s="61"/>
      <c r="C53" s="69"/>
      <c r="D53" s="70"/>
      <c r="E53" s="71"/>
      <c r="F53" s="77"/>
      <c r="G53" s="71">
        <f t="shared" si="0"/>
        <v>0</v>
      </c>
      <c r="H53" s="79"/>
    </row>
    <row r="54" spans="1:8" ht="24.6" customHeight="1" x14ac:dyDescent="0.25">
      <c r="A54" s="68">
        <v>49</v>
      </c>
      <c r="B54" s="61"/>
      <c r="C54" s="69"/>
      <c r="D54" s="70"/>
      <c r="E54" s="71"/>
      <c r="F54" s="77"/>
      <c r="G54" s="71">
        <f t="shared" si="0"/>
        <v>0</v>
      </c>
      <c r="H54" s="79"/>
    </row>
    <row r="55" spans="1:8" ht="24.6" customHeight="1" x14ac:dyDescent="0.25">
      <c r="A55" s="68">
        <v>50</v>
      </c>
      <c r="B55" s="61"/>
      <c r="C55" s="69"/>
      <c r="D55" s="70"/>
      <c r="E55" s="71"/>
      <c r="F55" s="77"/>
      <c r="G55" s="71">
        <f t="shared" si="0"/>
        <v>0</v>
      </c>
      <c r="H55" s="79"/>
    </row>
    <row r="56" spans="1:8" ht="24.6" customHeight="1" x14ac:dyDescent="0.25">
      <c r="A56" s="68">
        <v>51</v>
      </c>
      <c r="B56" s="61"/>
      <c r="C56" s="69"/>
      <c r="D56" s="70"/>
      <c r="E56" s="71"/>
      <c r="F56" s="77"/>
      <c r="G56" s="71">
        <f t="shared" si="0"/>
        <v>0</v>
      </c>
      <c r="H56" s="79"/>
    </row>
    <row r="57" spans="1:8" ht="24.6" customHeight="1" x14ac:dyDescent="0.25">
      <c r="A57" s="68">
        <v>52</v>
      </c>
      <c r="B57" s="61"/>
      <c r="C57" s="69"/>
      <c r="D57" s="70"/>
      <c r="E57" s="71"/>
      <c r="F57" s="77"/>
      <c r="G57" s="71">
        <f t="shared" si="0"/>
        <v>0</v>
      </c>
      <c r="H57" s="79"/>
    </row>
    <row r="58" spans="1:8" ht="24.6" customHeight="1" x14ac:dyDescent="0.25">
      <c r="A58" s="68">
        <v>53</v>
      </c>
      <c r="B58" s="61"/>
      <c r="C58" s="69"/>
      <c r="D58" s="70"/>
      <c r="E58" s="71"/>
      <c r="F58" s="77"/>
      <c r="G58" s="71">
        <f t="shared" si="0"/>
        <v>0</v>
      </c>
      <c r="H58" s="79"/>
    </row>
    <row r="59" spans="1:8" ht="24.6" customHeight="1" x14ac:dyDescent="0.25">
      <c r="A59" s="68">
        <v>54</v>
      </c>
      <c r="B59" s="61"/>
      <c r="C59" s="69"/>
      <c r="D59" s="70"/>
      <c r="E59" s="71"/>
      <c r="F59" s="77"/>
      <c r="G59" s="71">
        <f t="shared" si="0"/>
        <v>0</v>
      </c>
      <c r="H59" s="79"/>
    </row>
    <row r="60" spans="1:8" ht="24.6" customHeight="1" x14ac:dyDescent="0.25">
      <c r="A60" s="68">
        <v>55</v>
      </c>
      <c r="B60" s="61"/>
      <c r="C60" s="69"/>
      <c r="D60" s="70"/>
      <c r="E60" s="71"/>
      <c r="F60" s="77"/>
      <c r="G60" s="71">
        <f t="shared" si="0"/>
        <v>0</v>
      </c>
      <c r="H60" s="79"/>
    </row>
    <row r="61" spans="1:8" ht="24.6" customHeight="1" x14ac:dyDescent="0.25">
      <c r="A61" s="68">
        <v>56</v>
      </c>
      <c r="B61" s="61"/>
      <c r="C61" s="69"/>
      <c r="D61" s="70"/>
      <c r="E61" s="71"/>
      <c r="F61" s="77"/>
      <c r="G61" s="71">
        <f t="shared" si="0"/>
        <v>0</v>
      </c>
      <c r="H61" s="79"/>
    </row>
    <row r="62" spans="1:8" ht="24.6" customHeight="1" x14ac:dyDescent="0.25">
      <c r="A62" s="68">
        <v>57</v>
      </c>
      <c r="B62" s="61"/>
      <c r="C62" s="69"/>
      <c r="D62" s="70"/>
      <c r="E62" s="71"/>
      <c r="F62" s="77"/>
      <c r="G62" s="71">
        <f t="shared" si="0"/>
        <v>0</v>
      </c>
      <c r="H62" s="79"/>
    </row>
    <row r="63" spans="1:8" ht="24.6" customHeight="1" x14ac:dyDescent="0.25">
      <c r="A63" s="68">
        <v>58</v>
      </c>
      <c r="B63" s="61"/>
      <c r="C63" s="69"/>
      <c r="D63" s="70"/>
      <c r="E63" s="71"/>
      <c r="F63" s="77"/>
      <c r="G63" s="71">
        <f t="shared" si="0"/>
        <v>0</v>
      </c>
      <c r="H63" s="79"/>
    </row>
    <row r="64" spans="1:8" ht="24.6" customHeight="1" x14ac:dyDescent="0.25">
      <c r="A64" s="68">
        <v>59</v>
      </c>
      <c r="B64" s="61"/>
      <c r="C64" s="69"/>
      <c r="D64" s="70"/>
      <c r="E64" s="71"/>
      <c r="F64" s="77"/>
      <c r="G64" s="71">
        <f t="shared" si="0"/>
        <v>0</v>
      </c>
      <c r="H64" s="79"/>
    </row>
    <row r="65" spans="1:8" ht="24.6" customHeight="1" x14ac:dyDescent="0.25">
      <c r="A65" s="68">
        <v>60</v>
      </c>
      <c r="B65" s="61"/>
      <c r="C65" s="69"/>
      <c r="D65" s="70"/>
      <c r="E65" s="71"/>
      <c r="F65" s="77"/>
      <c r="G65" s="71">
        <f t="shared" si="0"/>
        <v>0</v>
      </c>
      <c r="H65" s="79"/>
    </row>
    <row r="66" spans="1:8" ht="24.6" customHeight="1" x14ac:dyDescent="0.25">
      <c r="A66" s="68">
        <v>61</v>
      </c>
      <c r="B66" s="61"/>
      <c r="C66" s="69"/>
      <c r="D66" s="70"/>
      <c r="E66" s="71"/>
      <c r="F66" s="77"/>
      <c r="G66" s="71">
        <f t="shared" si="0"/>
        <v>0</v>
      </c>
      <c r="H66" s="79"/>
    </row>
    <row r="67" spans="1:8" ht="24.6" customHeight="1" x14ac:dyDescent="0.25">
      <c r="A67" s="68">
        <v>62</v>
      </c>
      <c r="B67" s="61"/>
      <c r="C67" s="69"/>
      <c r="D67" s="70"/>
      <c r="E67" s="71"/>
      <c r="F67" s="77"/>
      <c r="G67" s="71">
        <f t="shared" si="0"/>
        <v>0</v>
      </c>
      <c r="H67" s="79"/>
    </row>
    <row r="68" spans="1:8" ht="24.6" customHeight="1" x14ac:dyDescent="0.25">
      <c r="A68" s="68">
        <v>63</v>
      </c>
      <c r="B68" s="61"/>
      <c r="C68" s="69"/>
      <c r="D68" s="70"/>
      <c r="E68" s="71"/>
      <c r="F68" s="77"/>
      <c r="G68" s="71">
        <f t="shared" si="0"/>
        <v>0</v>
      </c>
      <c r="H68" s="79"/>
    </row>
    <row r="69" spans="1:8" ht="24.6" customHeight="1" x14ac:dyDescent="0.25">
      <c r="A69" s="68">
        <v>64</v>
      </c>
      <c r="B69" s="61"/>
      <c r="C69" s="69"/>
      <c r="D69" s="70"/>
      <c r="E69" s="71"/>
      <c r="F69" s="77"/>
      <c r="G69" s="71">
        <f t="shared" si="0"/>
        <v>0</v>
      </c>
      <c r="H69" s="79"/>
    </row>
    <row r="70" spans="1:8" ht="24.6" customHeight="1" x14ac:dyDescent="0.25">
      <c r="A70" s="68">
        <v>65</v>
      </c>
      <c r="B70" s="61"/>
      <c r="C70" s="69"/>
      <c r="D70" s="70"/>
      <c r="E70" s="71"/>
      <c r="F70" s="77"/>
      <c r="G70" s="71">
        <f t="shared" si="0"/>
        <v>0</v>
      </c>
      <c r="H70" s="79"/>
    </row>
    <row r="71" spans="1:8" ht="24.6" customHeight="1" x14ac:dyDescent="0.25">
      <c r="A71" s="68">
        <v>66</v>
      </c>
      <c r="B71" s="61"/>
      <c r="C71" s="69"/>
      <c r="D71" s="70"/>
      <c r="E71" s="71"/>
      <c r="F71" s="77"/>
      <c r="G71" s="71">
        <f t="shared" si="0"/>
        <v>0</v>
      </c>
      <c r="H71" s="79"/>
    </row>
    <row r="72" spans="1:8" ht="24.6" customHeight="1" x14ac:dyDescent="0.25">
      <c r="A72" s="68">
        <v>67</v>
      </c>
      <c r="B72" s="61"/>
      <c r="C72" s="69"/>
      <c r="D72" s="70"/>
      <c r="E72" s="71"/>
      <c r="F72" s="77"/>
      <c r="G72" s="71">
        <f t="shared" si="0"/>
        <v>0</v>
      </c>
      <c r="H72" s="79"/>
    </row>
    <row r="73" spans="1:8" ht="24.6" customHeight="1" x14ac:dyDescent="0.25">
      <c r="A73" s="68">
        <v>68</v>
      </c>
      <c r="B73" s="61"/>
      <c r="C73" s="69"/>
      <c r="D73" s="70"/>
      <c r="E73" s="71"/>
      <c r="F73" s="77"/>
      <c r="G73" s="71">
        <f t="shared" si="0"/>
        <v>0</v>
      </c>
      <c r="H73" s="79"/>
    </row>
    <row r="74" spans="1:8" ht="24.6" customHeight="1" x14ac:dyDescent="0.25">
      <c r="A74" s="68">
        <v>69</v>
      </c>
      <c r="B74" s="61"/>
      <c r="C74" s="69"/>
      <c r="D74" s="70"/>
      <c r="E74" s="71"/>
      <c r="F74" s="77"/>
      <c r="G74" s="71">
        <f t="shared" si="0"/>
        <v>0</v>
      </c>
      <c r="H74" s="79"/>
    </row>
    <row r="75" spans="1:8" ht="24.6" customHeight="1" x14ac:dyDescent="0.25">
      <c r="A75" s="68">
        <v>70</v>
      </c>
      <c r="B75" s="61"/>
      <c r="C75" s="69"/>
      <c r="D75" s="70"/>
      <c r="E75" s="71"/>
      <c r="F75" s="77"/>
      <c r="G75" s="71">
        <f t="shared" si="0"/>
        <v>0</v>
      </c>
      <c r="H75" s="79"/>
    </row>
    <row r="76" spans="1:8" ht="24.6" customHeight="1" x14ac:dyDescent="0.25">
      <c r="A76" s="68">
        <v>71</v>
      </c>
      <c r="B76" s="61"/>
      <c r="C76" s="69"/>
      <c r="D76" s="70"/>
      <c r="E76" s="71"/>
      <c r="F76" s="77"/>
      <c r="G76" s="71">
        <f t="shared" si="0"/>
        <v>0</v>
      </c>
      <c r="H76" s="79"/>
    </row>
    <row r="77" spans="1:8" ht="24.6" customHeight="1" x14ac:dyDescent="0.25">
      <c r="A77" s="68">
        <v>72</v>
      </c>
      <c r="B77" s="61"/>
      <c r="C77" s="69"/>
      <c r="D77" s="70"/>
      <c r="E77" s="71"/>
      <c r="F77" s="77"/>
      <c r="G77" s="71">
        <f t="shared" si="0"/>
        <v>0</v>
      </c>
      <c r="H77" s="79"/>
    </row>
    <row r="78" spans="1:8" ht="24.6" customHeight="1" x14ac:dyDescent="0.25">
      <c r="A78" s="68">
        <v>73</v>
      </c>
      <c r="B78" s="61"/>
      <c r="C78" s="69"/>
      <c r="D78" s="70"/>
      <c r="E78" s="71"/>
      <c r="F78" s="77"/>
      <c r="G78" s="71">
        <f t="shared" si="0"/>
        <v>0</v>
      </c>
      <c r="H78" s="79"/>
    </row>
    <row r="79" spans="1:8" ht="24.6" customHeight="1" x14ac:dyDescent="0.25">
      <c r="A79" s="68">
        <v>74</v>
      </c>
      <c r="B79" s="61"/>
      <c r="C79" s="69"/>
      <c r="D79" s="70"/>
      <c r="E79" s="71"/>
      <c r="F79" s="77"/>
      <c r="G79" s="71">
        <f t="shared" si="0"/>
        <v>0</v>
      </c>
      <c r="H79" s="79"/>
    </row>
    <row r="80" spans="1:8" ht="24.6" customHeight="1" x14ac:dyDescent="0.25">
      <c r="A80" s="68">
        <v>75</v>
      </c>
      <c r="B80" s="61"/>
      <c r="C80" s="69"/>
      <c r="D80" s="70"/>
      <c r="E80" s="71"/>
      <c r="F80" s="77"/>
      <c r="G80" s="71">
        <f t="shared" si="0"/>
        <v>0</v>
      </c>
      <c r="H80" s="79"/>
    </row>
    <row r="81" spans="1:8" ht="27.6" customHeight="1" x14ac:dyDescent="0.25">
      <c r="A81" s="68">
        <v>76</v>
      </c>
      <c r="B81" s="61"/>
      <c r="C81" s="69"/>
      <c r="D81" s="70"/>
      <c r="E81" s="71"/>
      <c r="F81" s="77"/>
      <c r="G81" s="71">
        <f t="shared" si="0"/>
        <v>0</v>
      </c>
      <c r="H81" s="79"/>
    </row>
    <row r="82" spans="1:8" ht="26.45" customHeight="1" x14ac:dyDescent="0.25">
      <c r="A82" s="68">
        <v>77</v>
      </c>
      <c r="B82" s="61"/>
      <c r="C82" s="69"/>
      <c r="D82" s="70"/>
      <c r="E82" s="71"/>
      <c r="F82" s="77"/>
      <c r="G82" s="71">
        <f t="shared" si="0"/>
        <v>0</v>
      </c>
      <c r="H82" s="79"/>
    </row>
    <row r="83" spans="1:8" ht="30.6" customHeight="1" x14ac:dyDescent="0.25">
      <c r="A83" s="68">
        <v>78</v>
      </c>
      <c r="B83" s="61"/>
      <c r="C83" s="69"/>
      <c r="D83" s="70"/>
      <c r="E83" s="71"/>
      <c r="F83" s="77"/>
      <c r="G83" s="71">
        <f t="shared" si="0"/>
        <v>0</v>
      </c>
      <c r="H83" s="79"/>
    </row>
    <row r="84" spans="1:8" ht="26.45" customHeight="1" x14ac:dyDescent="0.25">
      <c r="A84" s="68">
        <v>79</v>
      </c>
      <c r="B84" s="61"/>
      <c r="C84" s="69"/>
      <c r="D84" s="70"/>
      <c r="E84" s="71"/>
      <c r="F84" s="77"/>
      <c r="G84" s="71">
        <f t="shared" si="0"/>
        <v>0</v>
      </c>
      <c r="H84" s="79"/>
    </row>
    <row r="85" spans="1:8" ht="24" customHeight="1" x14ac:dyDescent="0.25">
      <c r="A85" s="68">
        <v>80</v>
      </c>
      <c r="B85" s="61"/>
      <c r="C85" s="69"/>
      <c r="D85" s="70"/>
      <c r="E85" s="71"/>
      <c r="F85" s="77"/>
      <c r="G85" s="71">
        <f t="shared" si="0"/>
        <v>0</v>
      </c>
      <c r="H85" s="79"/>
    </row>
    <row r="86" spans="1:8" ht="24" customHeight="1" x14ac:dyDescent="0.25">
      <c r="A86" s="68">
        <v>81</v>
      </c>
      <c r="B86" s="61"/>
      <c r="C86" s="69"/>
      <c r="D86" s="72"/>
      <c r="E86" s="73"/>
      <c r="F86" s="78"/>
      <c r="G86" s="71">
        <f t="shared" ref="G86:G96" si="1">E86*F86</f>
        <v>0</v>
      </c>
      <c r="H86" s="79"/>
    </row>
    <row r="87" spans="1:8" ht="24" customHeight="1" x14ac:dyDescent="0.25">
      <c r="A87" s="68">
        <v>82</v>
      </c>
      <c r="B87" s="61"/>
      <c r="C87" s="69"/>
      <c r="D87" s="72"/>
      <c r="E87" s="73"/>
      <c r="F87" s="78"/>
      <c r="G87" s="71">
        <f t="shared" si="1"/>
        <v>0</v>
      </c>
      <c r="H87" s="79"/>
    </row>
    <row r="88" spans="1:8" ht="24" customHeight="1" x14ac:dyDescent="0.25">
      <c r="A88" s="68">
        <v>83</v>
      </c>
      <c r="B88" s="61"/>
      <c r="C88" s="69"/>
      <c r="D88" s="72"/>
      <c r="E88" s="73"/>
      <c r="F88" s="78"/>
      <c r="G88" s="71">
        <f t="shared" si="1"/>
        <v>0</v>
      </c>
      <c r="H88" s="79"/>
    </row>
    <row r="89" spans="1:8" ht="24" customHeight="1" x14ac:dyDescent="0.25">
      <c r="A89" s="68">
        <v>84</v>
      </c>
      <c r="B89" s="61"/>
      <c r="C89" s="69"/>
      <c r="D89" s="72"/>
      <c r="E89" s="73"/>
      <c r="F89" s="78"/>
      <c r="G89" s="71">
        <f t="shared" si="1"/>
        <v>0</v>
      </c>
      <c r="H89" s="79"/>
    </row>
    <row r="90" spans="1:8" ht="24" customHeight="1" x14ac:dyDescent="0.25">
      <c r="A90" s="68">
        <v>85</v>
      </c>
      <c r="B90" s="61"/>
      <c r="C90" s="69"/>
      <c r="D90" s="72"/>
      <c r="E90" s="73"/>
      <c r="F90" s="78"/>
      <c r="G90" s="71">
        <f t="shared" si="1"/>
        <v>0</v>
      </c>
      <c r="H90" s="79"/>
    </row>
    <row r="91" spans="1:8" ht="24" customHeight="1" x14ac:dyDescent="0.25">
      <c r="A91" s="68">
        <v>86</v>
      </c>
      <c r="B91" s="61"/>
      <c r="C91" s="69"/>
      <c r="D91" s="72"/>
      <c r="E91" s="73"/>
      <c r="F91" s="78"/>
      <c r="G91" s="71">
        <f t="shared" si="1"/>
        <v>0</v>
      </c>
      <c r="H91" s="79"/>
    </row>
    <row r="92" spans="1:8" ht="24" customHeight="1" x14ac:dyDescent="0.25">
      <c r="A92" s="68">
        <v>87</v>
      </c>
      <c r="B92" s="61"/>
      <c r="C92" s="69"/>
      <c r="D92" s="72"/>
      <c r="E92" s="73"/>
      <c r="F92" s="78"/>
      <c r="G92" s="71">
        <f t="shared" si="1"/>
        <v>0</v>
      </c>
      <c r="H92" s="79"/>
    </row>
    <row r="93" spans="1:8" ht="24" customHeight="1" x14ac:dyDescent="0.25">
      <c r="A93" s="68">
        <v>88</v>
      </c>
      <c r="B93" s="61"/>
      <c r="C93" s="69"/>
      <c r="D93" s="72"/>
      <c r="E93" s="73"/>
      <c r="F93" s="78"/>
      <c r="G93" s="71">
        <f t="shared" si="1"/>
        <v>0</v>
      </c>
      <c r="H93" s="79"/>
    </row>
    <row r="94" spans="1:8" ht="24" customHeight="1" x14ac:dyDescent="0.25">
      <c r="A94" s="68">
        <v>89</v>
      </c>
      <c r="B94" s="61"/>
      <c r="C94" s="69"/>
      <c r="D94" s="72"/>
      <c r="E94" s="73"/>
      <c r="F94" s="78"/>
      <c r="G94" s="71">
        <f t="shared" si="1"/>
        <v>0</v>
      </c>
      <c r="H94" s="79"/>
    </row>
    <row r="95" spans="1:8" ht="24" customHeight="1" x14ac:dyDescent="0.25">
      <c r="A95" s="68">
        <v>90</v>
      </c>
      <c r="B95" s="61"/>
      <c r="C95" s="69"/>
      <c r="D95" s="72"/>
      <c r="E95" s="73"/>
      <c r="F95" s="78"/>
      <c r="G95" s="71">
        <f t="shared" si="1"/>
        <v>0</v>
      </c>
      <c r="H95" s="79"/>
    </row>
    <row r="96" spans="1:8" ht="24" customHeight="1" x14ac:dyDescent="0.25">
      <c r="A96" s="68">
        <v>91</v>
      </c>
      <c r="B96" s="61"/>
      <c r="C96" s="69"/>
      <c r="D96" s="72"/>
      <c r="E96" s="73"/>
      <c r="F96" s="78"/>
      <c r="G96" s="71">
        <f t="shared" si="1"/>
        <v>0</v>
      </c>
      <c r="H96" s="79"/>
    </row>
    <row r="97" spans="1:8" ht="15.75" thickBot="1" x14ac:dyDescent="0.3">
      <c r="A97" s="74"/>
      <c r="B97" s="74"/>
      <c r="C97" s="74" t="s">
        <v>55</v>
      </c>
      <c r="D97" s="75" t="s">
        <v>84</v>
      </c>
      <c r="E97" s="75"/>
      <c r="F97" s="75"/>
      <c r="G97" s="76">
        <f>SUM(G6:G96)</f>
        <v>0</v>
      </c>
      <c r="H97" s="80"/>
    </row>
    <row r="98" spans="1:8" ht="15.75" thickBot="1" x14ac:dyDescent="0.3">
      <c r="A98" s="81"/>
      <c r="B98" s="187" t="s">
        <v>56</v>
      </c>
      <c r="C98" s="187"/>
      <c r="D98" s="33"/>
      <c r="E98" s="33"/>
      <c r="F98" s="29"/>
      <c r="G98" s="29"/>
      <c r="H98" s="29"/>
    </row>
  </sheetData>
  <autoFilter ref="A5:H98"/>
  <mergeCells count="10">
    <mergeCell ref="A2:A4"/>
    <mergeCell ref="B2:B4"/>
    <mergeCell ref="C2:C4"/>
    <mergeCell ref="E2:E4"/>
    <mergeCell ref="D2:D4"/>
    <mergeCell ref="C1:H1"/>
    <mergeCell ref="B98:C98"/>
    <mergeCell ref="G2:G4"/>
    <mergeCell ref="H2:H4"/>
    <mergeCell ref="F2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Инструкция</vt:lpstr>
      <vt:lpstr>ТКП</vt:lpstr>
      <vt:lpstr>Сводка затрат</vt:lpstr>
      <vt:lpstr>МАТ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2025-05-13T01:55:08Z</dcterms:modified>
</cp:coreProperties>
</file>